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kasshih520/Library/CloudStorage/Dropbox/北九州吹連/2024/03コンクール/10アンコン/"/>
    </mc:Choice>
  </mc:AlternateContent>
  <xr:revisionPtr revIDLastSave="0" documentId="13_ncr:1_{A2BC83E5-2AAA-8A47-B0A3-23D592E0ABE7}" xr6:coauthVersionLast="46" xr6:coauthVersionMax="47" xr10:uidLastSave="{00000000-0000-0000-0000-000000000000}"/>
  <workbookProtection workbookAlgorithmName="SHA-512" workbookHashValue="JfTBjajxf4hbiC2Z8huUqKctK8g6JEE03HSR4+Y2l1U6untYlSMFcYE8+6waf05ol4XeYDOTWr6lVWmGJba+fw==" workbookSaltValue="ky29bLGbEw+7qrDvSvMgAQ==" workbookSpinCount="100000" lockStructure="1"/>
  <bookViews>
    <workbookView xWindow="10880" yWindow="16280" windowWidth="33600" windowHeight="19860" xr2:uid="{B5FDD6CF-62D8-3345-BFBE-BA61DAE2909B}"/>
  </bookViews>
  <sheets>
    <sheet name="参加申込書" sheetId="7" r:id="rId1"/>
    <sheet name="団体情報" sheetId="9" r:id="rId2"/>
    <sheet name="演奏情報" sheetId="4" r:id="rId3"/>
    <sheet name="演奏情報(打楽器)" sheetId="13" r:id="rId4"/>
    <sheet name="入場券情報" sheetId="10" r:id="rId5"/>
    <sheet name="印刷(参加申込書)" sheetId="12" r:id="rId6"/>
    <sheet name="印刷(参加申込書・打楽器)" sheetId="14" r:id="rId7"/>
    <sheet name="印刷(演奏利用明細書)" sheetId="2" r:id="rId8"/>
    <sheet name="印刷(アナウンス原稿)" sheetId="11" r:id="rId9"/>
    <sheet name="手書き用(演奏利用明細書)" sheetId="6" r:id="rId10"/>
    <sheet name="基本情報" sheetId="5" state="hidden" r:id="rId11"/>
  </sheets>
  <definedNames>
    <definedName name="_xlnm.Print_Area" localSheetId="8">'印刷(アナウンス原稿)'!$C$7:$H$22</definedName>
    <definedName name="_xlnm.Print_Area" localSheetId="7">'印刷(演奏利用明細書)'!$E$7:$AS$42</definedName>
    <definedName name="_xlnm.Print_Area" localSheetId="6">'印刷(参加申込書・打楽器)'!$C$7:$F$51</definedName>
    <definedName name="_xlnm.Print_Area" localSheetId="5">'印刷(参加申込書)'!$C$7:$O$42</definedName>
    <definedName name="_xlnm.Print_Area" localSheetId="9">'手書き用(演奏利用明細書)'!$E$7:$AS$42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12" l="1"/>
  <c r="M28" i="12"/>
  <c r="H9" i="10" l="1"/>
  <c r="C28" i="5" s="1"/>
  <c r="E36" i="12" l="1"/>
  <c r="E35" i="12"/>
  <c r="E11" i="12"/>
  <c r="E12" i="12"/>
  <c r="E34" i="12"/>
  <c r="E17" i="12"/>
  <c r="E15" i="12"/>
  <c r="C7" i="14"/>
  <c r="F18" i="11"/>
  <c r="F19" i="11"/>
  <c r="F20" i="11"/>
  <c r="F21" i="11"/>
  <c r="F22" i="11"/>
  <c r="F17" i="11"/>
  <c r="D9" i="14"/>
  <c r="D10" i="12"/>
  <c r="F31" i="14"/>
  <c r="F30" i="14"/>
  <c r="F29" i="14"/>
  <c r="F28" i="14"/>
  <c r="F27" i="14"/>
  <c r="F26" i="14"/>
  <c r="F25" i="14"/>
  <c r="F24" i="14"/>
  <c r="F23" i="14"/>
  <c r="F22" i="14"/>
  <c r="F21" i="14"/>
  <c r="F20" i="14"/>
  <c r="F19" i="14"/>
  <c r="F18" i="14"/>
  <c r="F17" i="14"/>
  <c r="F16" i="14"/>
  <c r="F15" i="14"/>
  <c r="F14" i="14"/>
  <c r="F13" i="14"/>
  <c r="F12" i="14"/>
  <c r="D31" i="14"/>
  <c r="D30" i="14"/>
  <c r="D29" i="14"/>
  <c r="D28" i="14"/>
  <c r="D27" i="14"/>
  <c r="D26" i="14"/>
  <c r="D25" i="14"/>
  <c r="D24" i="14"/>
  <c r="D23" i="14"/>
  <c r="D22" i="14"/>
  <c r="D21" i="14"/>
  <c r="D20" i="14"/>
  <c r="D19" i="14"/>
  <c r="D18" i="14"/>
  <c r="D17" i="14"/>
  <c r="D16" i="14"/>
  <c r="D15" i="14"/>
  <c r="D14" i="14"/>
  <c r="D13" i="14"/>
  <c r="D12" i="14"/>
  <c r="B2" i="14" l="1"/>
  <c r="C28" i="12"/>
  <c r="B2" i="13"/>
  <c r="C24" i="5"/>
  <c r="B24" i="5"/>
  <c r="C25" i="5" l="1"/>
  <c r="C26" i="5"/>
  <c r="C27" i="5" s="1"/>
  <c r="C29" i="5" s="1"/>
  <c r="J9" i="10" s="1"/>
  <c r="B26" i="5"/>
  <c r="B25" i="5"/>
  <c r="E31" i="4"/>
  <c r="F32" i="4"/>
  <c r="F33" i="4"/>
  <c r="F34" i="4"/>
  <c r="F35" i="4"/>
  <c r="F36" i="4"/>
  <c r="F37" i="4"/>
  <c r="F31" i="4"/>
  <c r="G32" i="4"/>
  <c r="G33" i="4"/>
  <c r="G34" i="4"/>
  <c r="G35" i="4"/>
  <c r="G36" i="4"/>
  <c r="G37" i="4"/>
  <c r="G31" i="4"/>
  <c r="N23" i="12"/>
  <c r="L23" i="12"/>
  <c r="N22" i="12"/>
  <c r="L22" i="12"/>
  <c r="N21" i="12"/>
  <c r="L21" i="12"/>
  <c r="N20" i="12"/>
  <c r="L20" i="12"/>
  <c r="N19" i="12"/>
  <c r="L19" i="12"/>
  <c r="N18" i="12"/>
  <c r="L18" i="12"/>
  <c r="N16" i="12"/>
  <c r="L16" i="12"/>
  <c r="J25" i="12"/>
  <c r="J24" i="12"/>
  <c r="F8" i="11"/>
  <c r="G37" i="12"/>
  <c r="G38" i="12"/>
  <c r="E38" i="12"/>
  <c r="D25" i="5" l="1"/>
  <c r="E39" i="12"/>
  <c r="I33" i="12"/>
  <c r="L31" i="12"/>
  <c r="L30" i="12"/>
  <c r="L29" i="12"/>
  <c r="E26" i="12"/>
  <c r="J26" i="12"/>
  <c r="E25" i="12"/>
  <c r="E24" i="12"/>
  <c r="E19" i="12"/>
  <c r="E20" i="12"/>
  <c r="E21" i="12"/>
  <c r="E22" i="12"/>
  <c r="E23" i="12"/>
  <c r="E18" i="12"/>
  <c r="C7" i="12"/>
  <c r="D2" i="6"/>
  <c r="F7" i="11"/>
  <c r="B3" i="7"/>
  <c r="B2" i="9"/>
  <c r="B2" i="4"/>
  <c r="B2" i="10"/>
  <c r="B2" i="12"/>
  <c r="D2" i="2"/>
  <c r="B2" i="11"/>
  <c r="F14" i="11"/>
  <c r="F13" i="11"/>
  <c r="F10" i="11"/>
  <c r="F9" i="11"/>
  <c r="F15" i="11"/>
  <c r="F16" i="11"/>
  <c r="H31" i="4"/>
  <c r="H33" i="4"/>
  <c r="H34" i="4"/>
  <c r="H35" i="4"/>
  <c r="H36" i="4"/>
  <c r="H37" i="4"/>
  <c r="H32" i="4"/>
  <c r="C27" i="4"/>
  <c r="E30" i="4" s="1"/>
  <c r="D26" i="5" l="1"/>
  <c r="E13" i="12" s="1"/>
  <c r="F11" i="11"/>
  <c r="C30" i="4"/>
  <c r="E33" i="4"/>
  <c r="C33" i="4" s="1"/>
  <c r="E34" i="4"/>
  <c r="C34" i="4" s="1"/>
  <c r="E35" i="4"/>
  <c r="C35" i="4" s="1"/>
  <c r="E36" i="4"/>
  <c r="C36" i="4" s="1"/>
  <c r="E37" i="4"/>
  <c r="C37" i="4" s="1"/>
  <c r="E32" i="4"/>
  <c r="C32" i="4" s="1"/>
  <c r="D9" i="13" l="1"/>
  <c r="F12" i="11"/>
  <c r="H30" i="4"/>
  <c r="F30" i="4"/>
  <c r="C31" i="4"/>
  <c r="M4" i="5"/>
  <c r="M5" i="5"/>
  <c r="M6" i="5"/>
  <c r="M3" i="5"/>
  <c r="E22" i="6"/>
  <c r="E24" i="6" s="1"/>
  <c r="E26" i="6" s="1"/>
  <c r="H15" i="6"/>
  <c r="H13" i="6"/>
  <c r="M10" i="6"/>
  <c r="G10" i="6"/>
  <c r="I8" i="6"/>
  <c r="E28" i="6" l="1"/>
  <c r="E30" i="6" s="1"/>
  <c r="E32" i="6" s="1"/>
  <c r="E34" i="6" s="1"/>
  <c r="E36" i="6" s="1"/>
  <c r="E38" i="6" s="1"/>
  <c r="A20" i="6"/>
  <c r="A22" i="6" s="1"/>
  <c r="A24" i="6" s="1"/>
  <c r="A26" i="6" l="1"/>
  <c r="A28" i="6" l="1"/>
  <c r="A30" i="6" l="1"/>
  <c r="A32" i="6" l="1"/>
  <c r="A34" i="6" l="1"/>
  <c r="A36" i="6" l="1"/>
  <c r="A38" i="6" l="1"/>
  <c r="A20" i="2" l="1"/>
  <c r="A22" i="2" s="1"/>
  <c r="E20" i="2" l="1"/>
  <c r="E22" i="2" s="1"/>
  <c r="E24" i="2" s="1"/>
  <c r="E26" i="2" s="1"/>
  <c r="E28" i="2" s="1"/>
  <c r="E30" i="2" s="1"/>
  <c r="E32" i="2" s="1"/>
  <c r="E34" i="2" s="1"/>
  <c r="E36" i="2" s="1"/>
  <c r="E38" i="2" s="1"/>
  <c r="A24" i="2" l="1"/>
  <c r="B36" i="4"/>
  <c r="D23" i="5"/>
  <c r="J13" i="6" s="1"/>
  <c r="H15" i="2"/>
  <c r="H13" i="2"/>
  <c r="M10" i="2"/>
  <c r="I8" i="2"/>
  <c r="G10" i="2"/>
  <c r="A64" i="5"/>
  <c r="D64" i="5" s="1"/>
  <c r="F61" i="5"/>
  <c r="D61" i="5"/>
  <c r="C61" i="5"/>
  <c r="A61" i="5"/>
  <c r="F60" i="5"/>
  <c r="D60" i="5" s="1"/>
  <c r="C60" i="5"/>
  <c r="A60" i="5" s="1"/>
  <c r="F59" i="5"/>
  <c r="D59" i="5" s="1"/>
  <c r="C59" i="5"/>
  <c r="A59" i="5" s="1"/>
  <c r="C56" i="5"/>
  <c r="B56" i="5"/>
  <c r="A54" i="5"/>
  <c r="D54" i="5" s="1"/>
  <c r="A53" i="5"/>
  <c r="D53" i="5" s="1"/>
  <c r="A50" i="5"/>
  <c r="A49" i="5"/>
  <c r="E49" i="5" s="1"/>
  <c r="A46" i="5"/>
  <c r="A45" i="5"/>
  <c r="D45" i="5" s="1"/>
  <c r="A44" i="5"/>
  <c r="A41" i="5"/>
  <c r="A35" i="5"/>
  <c r="D35" i="5" s="1"/>
  <c r="J13" i="2" l="1"/>
  <c r="B37" i="4"/>
  <c r="B12" i="2"/>
  <c r="B13" i="2"/>
  <c r="B32" i="4"/>
  <c r="B33" i="4"/>
  <c r="B35" i="4"/>
  <c r="A26" i="2"/>
  <c r="B34" i="4"/>
  <c r="B30" i="4"/>
  <c r="B31" i="4"/>
  <c r="C53" i="5"/>
  <c r="B45" i="5"/>
  <c r="C45" i="5"/>
  <c r="C49" i="5"/>
  <c r="D49" i="5"/>
  <c r="E45" i="5"/>
  <c r="B49" i="5"/>
  <c r="F49" i="5"/>
  <c r="B53" i="5"/>
  <c r="A55" i="5"/>
  <c r="F45" i="5"/>
  <c r="B50" i="5"/>
  <c r="C50" i="5" s="1"/>
  <c r="B44" i="5"/>
  <c r="C44" i="5" s="1"/>
  <c r="B35" i="5"/>
  <c r="C35" i="5"/>
  <c r="B54" i="5"/>
  <c r="C54" i="5"/>
  <c r="B64" i="5"/>
  <c r="C64" i="5"/>
  <c r="B29" i="4" l="1"/>
  <c r="A28" i="2"/>
  <c r="D50" i="5"/>
  <c r="F50" i="5" s="1"/>
  <c r="D44" i="5"/>
  <c r="F44" i="5" s="1"/>
  <c r="B11" i="2" l="1"/>
  <c r="A30" i="2"/>
  <c r="E44" i="5"/>
  <c r="E50" i="5"/>
  <c r="F20" i="2" l="1"/>
  <c r="F26" i="2"/>
  <c r="Y26" i="2" s="1"/>
  <c r="F24" i="2"/>
  <c r="Y24" i="2" s="1"/>
  <c r="F32" i="2"/>
  <c r="Y32" i="2" s="1"/>
  <c r="F30" i="2"/>
  <c r="Y30" i="2" s="1"/>
  <c r="F28" i="2"/>
  <c r="Y28" i="2" s="1"/>
  <c r="F38" i="2"/>
  <c r="Y38" i="2" s="1"/>
  <c r="F22" i="2"/>
  <c r="Y22" i="2" s="1"/>
  <c r="F36" i="2"/>
  <c r="Y36" i="2" s="1"/>
  <c r="F34" i="2"/>
  <c r="Y34" i="2" s="1"/>
  <c r="A32" i="2"/>
  <c r="V26" i="2" l="1"/>
  <c r="Y20" i="2"/>
  <c r="P20" i="2"/>
  <c r="V24" i="2"/>
  <c r="F23" i="2"/>
  <c r="P23" i="2"/>
  <c r="P22" i="2"/>
  <c r="F31" i="2"/>
  <c r="P31" i="2"/>
  <c r="P30" i="2"/>
  <c r="F33" i="2"/>
  <c r="P33" i="2"/>
  <c r="P32" i="2"/>
  <c r="F37" i="2"/>
  <c r="P37" i="2"/>
  <c r="P36" i="2"/>
  <c r="F29" i="2"/>
  <c r="P28" i="2"/>
  <c r="P29" i="2"/>
  <c r="V30" i="2"/>
  <c r="F25" i="2"/>
  <c r="P25" i="2"/>
  <c r="P24" i="2"/>
  <c r="F39" i="2"/>
  <c r="P39" i="2"/>
  <c r="P38" i="2"/>
  <c r="V28" i="2"/>
  <c r="V22" i="2"/>
  <c r="F35" i="2"/>
  <c r="P34" i="2"/>
  <c r="P35" i="2"/>
  <c r="F27" i="2"/>
  <c r="P27" i="2"/>
  <c r="P26" i="2"/>
  <c r="F21" i="2"/>
  <c r="P21" i="2"/>
  <c r="V32" i="2"/>
  <c r="V20" i="2"/>
  <c r="AA20" i="2"/>
  <c r="AA24" i="2"/>
  <c r="AA22" i="2"/>
  <c r="AA26" i="2"/>
  <c r="AA28" i="2"/>
  <c r="AA30" i="2"/>
  <c r="A34" i="2"/>
  <c r="V34" i="2" l="1"/>
  <c r="AA32" i="2"/>
  <c r="A36" i="2"/>
  <c r="V36" i="2" l="1"/>
  <c r="AA34" i="2"/>
  <c r="A38" i="2"/>
  <c r="V38" i="2" l="1"/>
  <c r="AA36" i="2"/>
  <c r="AA38" i="2" l="1"/>
</calcChain>
</file>

<file path=xl/sharedStrings.xml><?xml version="1.0" encoding="utf-8"?>
<sst xmlns="http://schemas.openxmlformats.org/spreadsheetml/2006/main" count="671" uniqueCount="363">
  <si>
    <t>演奏曲目（上段にご記入下さい）</t>
    <rPh sb="0" eb="4">
      <t xml:space="preserve">エンソウキョクモク </t>
    </rPh>
    <rPh sb="5" eb="7">
      <t xml:space="preserve">ジョウダンニ </t>
    </rPh>
    <phoneticPr fontId="1"/>
  </si>
  <si>
    <t>利用方法</t>
    <rPh sb="0" eb="4">
      <t xml:space="preserve">リヨウホウホウ </t>
    </rPh>
    <phoneticPr fontId="1"/>
  </si>
  <si>
    <t>作(編)曲者</t>
    <rPh sb="0" eb="6">
      <t xml:space="preserve">サッキョクシャ </t>
    </rPh>
    <phoneticPr fontId="1"/>
  </si>
  <si>
    <t>1.原詞</t>
    <rPh sb="2" eb="4">
      <t xml:space="preserve">ゲンシ </t>
    </rPh>
    <phoneticPr fontId="1"/>
  </si>
  <si>
    <t>2.訳詞</t>
    <rPh sb="2" eb="4">
      <t xml:space="preserve">ヤクシ </t>
    </rPh>
    <phoneticPr fontId="1"/>
  </si>
  <si>
    <t>3器楽のみ</t>
    <rPh sb="1" eb="3">
      <t xml:space="preserve">キガクノミ </t>
    </rPh>
    <phoneticPr fontId="1"/>
  </si>
  <si>
    <t>演奏・歌唱者(団体)名</t>
    <rPh sb="0" eb="2">
      <t xml:space="preserve">エンソウ </t>
    </rPh>
    <rPh sb="3" eb="6">
      <t xml:space="preserve">カショウシャ </t>
    </rPh>
    <rPh sb="7" eb="9">
      <t xml:space="preserve">ダンタイ </t>
    </rPh>
    <rPh sb="10" eb="11">
      <t xml:space="preserve">メイ </t>
    </rPh>
    <phoneticPr fontId="1"/>
  </si>
  <si>
    <t>(CD・テープのプロ歌手名)</t>
    <rPh sb="10" eb="13">
      <t xml:space="preserve">カシュメイ </t>
    </rPh>
    <phoneticPr fontId="1"/>
  </si>
  <si>
    <t>演奏</t>
    <rPh sb="0" eb="2">
      <t xml:space="preserve">エンソウ </t>
    </rPh>
    <phoneticPr fontId="1"/>
  </si>
  <si>
    <t>時間</t>
    <rPh sb="0" eb="2">
      <t xml:space="preserve">ジカｎ </t>
    </rPh>
    <phoneticPr fontId="1"/>
  </si>
  <si>
    <t>回数</t>
    <rPh sb="0" eb="2">
      <t xml:space="preserve">カイスウ </t>
    </rPh>
    <phoneticPr fontId="1"/>
  </si>
  <si>
    <t>みなし</t>
    <phoneticPr fontId="1"/>
  </si>
  <si>
    <t>曲数</t>
    <rPh sb="0" eb="2">
      <t xml:space="preserve">キョクスウ </t>
    </rPh>
    <phoneticPr fontId="1"/>
  </si>
  <si>
    <t>(作品バリュー)</t>
    <rPh sb="1" eb="3">
      <t xml:space="preserve">サクヒｎ </t>
    </rPh>
    <phoneticPr fontId="1"/>
  </si>
  <si>
    <t>S</t>
    <phoneticPr fontId="1"/>
  </si>
  <si>
    <t>作品コード</t>
    <rPh sb="0" eb="2">
      <t xml:space="preserve">サクヒンコード </t>
    </rPh>
    <phoneticPr fontId="1"/>
  </si>
  <si>
    <t>分</t>
    <rPh sb="0" eb="1">
      <t xml:space="preserve">フｎ </t>
    </rPh>
    <phoneticPr fontId="1"/>
  </si>
  <si>
    <t>回</t>
    <rPh sb="0" eb="1">
      <t xml:space="preserve">カイ </t>
    </rPh>
    <phoneticPr fontId="1"/>
  </si>
  <si>
    <t>催物名</t>
    <rPh sb="2" eb="3">
      <t xml:space="preserve">メイ </t>
    </rPh>
    <phoneticPr fontId="1"/>
  </si>
  <si>
    <t>会場名</t>
    <rPh sb="0" eb="3">
      <t xml:space="preserve">カイジョウメイ </t>
    </rPh>
    <phoneticPr fontId="1"/>
  </si>
  <si>
    <t>提出日</t>
    <rPh sb="0" eb="3">
      <t xml:space="preserve">テイシュツビ </t>
    </rPh>
    <phoneticPr fontId="1"/>
  </si>
  <si>
    <t>公演回数</t>
    <rPh sb="2" eb="4">
      <t xml:space="preserve">コウエンカイスウ </t>
    </rPh>
    <phoneticPr fontId="1"/>
  </si>
  <si>
    <t>公演所要時間</t>
    <rPh sb="0" eb="1">
      <t xml:space="preserve">コウエンショヨウジカｎ </t>
    </rPh>
    <phoneticPr fontId="1"/>
  </si>
  <si>
    <t>会場の定員数</t>
    <rPh sb="0" eb="2">
      <t xml:space="preserve">カイジョウノ </t>
    </rPh>
    <rPh sb="3" eb="6">
      <t xml:space="preserve">テイインスウ </t>
    </rPh>
    <phoneticPr fontId="1"/>
  </si>
  <si>
    <t>名</t>
    <rPh sb="0" eb="1">
      <t xml:space="preserve">メイ </t>
    </rPh>
    <phoneticPr fontId="1"/>
  </si>
  <si>
    <t>平均入場料</t>
    <rPh sb="0" eb="5">
      <t xml:space="preserve">ヘイキンニュウジョウリョウ </t>
    </rPh>
    <phoneticPr fontId="1"/>
  </si>
  <si>
    <t>レコード</t>
    <phoneticPr fontId="1"/>
  </si>
  <si>
    <t>適</t>
    <rPh sb="0" eb="1">
      <t xml:space="preserve">テキ </t>
    </rPh>
    <phoneticPr fontId="1"/>
  </si>
  <si>
    <t>北九州吹奏楽連盟</t>
    <rPh sb="0" eb="8">
      <t xml:space="preserve">キタキュウシュウスイソウガクレンメイ </t>
    </rPh>
    <phoneticPr fontId="1"/>
  </si>
  <si>
    <t>日間</t>
    <rPh sb="0" eb="2">
      <t xml:space="preserve">ニチカｎ </t>
    </rPh>
    <phoneticPr fontId="1"/>
  </si>
  <si>
    <t>使　用　料</t>
    <rPh sb="0" eb="5">
      <t xml:space="preserve">シヨウリョウ </t>
    </rPh>
    <phoneticPr fontId="1"/>
  </si>
  <si>
    <t>No.</t>
    <phoneticPr fontId="1"/>
  </si>
  <si>
    <t>演　奏　利　用　明　細　書</t>
    <rPh sb="0" eb="13">
      <t xml:space="preserve">エンソウリヨウメイサイショ </t>
    </rPh>
    <phoneticPr fontId="1"/>
  </si>
  <si>
    <t>小計</t>
    <rPh sb="0" eb="2">
      <t xml:space="preserve">ショウケイ </t>
    </rPh>
    <phoneticPr fontId="1"/>
  </si>
  <si>
    <t>消費税相当額</t>
    <rPh sb="0" eb="3">
      <t xml:space="preserve">ショウヒゼイ </t>
    </rPh>
    <rPh sb="3" eb="6">
      <t xml:space="preserve">ソウトウガク </t>
    </rPh>
    <phoneticPr fontId="1"/>
  </si>
  <si>
    <t>合計</t>
    <rPh sb="0" eb="2">
      <t xml:space="preserve">ゴウケイ </t>
    </rPh>
    <phoneticPr fontId="1"/>
  </si>
  <si>
    <t>請求書番号</t>
    <rPh sb="0" eb="5">
      <t xml:space="preserve">セイキュウショバンゴウ </t>
    </rPh>
    <phoneticPr fontId="1"/>
  </si>
  <si>
    <t>請求日</t>
    <rPh sb="0" eb="3">
      <t xml:space="preserve">セイキュウビ </t>
    </rPh>
    <phoneticPr fontId="1"/>
  </si>
  <si>
    <t>種　　目
規定区分</t>
    <rPh sb="0" eb="4">
      <t xml:space="preserve">シュモク </t>
    </rPh>
    <rPh sb="5" eb="7">
      <t xml:space="preserve">キテイ </t>
    </rPh>
    <rPh sb="7" eb="9">
      <t xml:space="preserve">クブｎ </t>
    </rPh>
    <phoneticPr fontId="1"/>
  </si>
  <si>
    <t>N・M･･･当協会管理外　P・D…著作権消滅</t>
    <rPh sb="6" eb="9">
      <t xml:space="preserve">トウキョウカイ </t>
    </rPh>
    <rPh sb="9" eb="12">
      <t xml:space="preserve">カンリガイ </t>
    </rPh>
    <rPh sb="17" eb="22">
      <t xml:space="preserve">チョサクケンショウメツ </t>
    </rPh>
    <phoneticPr fontId="1"/>
  </si>
  <si>
    <t>※メドレー、又は組曲を抜粋して利用する場合は
　1曲ごとにご記入ください。</t>
    <rPh sb="6" eb="7">
      <t xml:space="preserve">マタハ </t>
    </rPh>
    <rPh sb="8" eb="10">
      <t xml:space="preserve">クミキョクヲ </t>
    </rPh>
    <rPh sb="11" eb="13">
      <t xml:space="preserve">バッスイシテ </t>
    </rPh>
    <rPh sb="15" eb="17">
      <t xml:space="preserve">リヨウスルバアイハ </t>
    </rPh>
    <rPh sb="25" eb="26">
      <t xml:space="preserve">キョクゴトニ </t>
    </rPh>
    <phoneticPr fontId="1"/>
  </si>
  <si>
    <t>作(訳)詞者</t>
    <rPh sb="4" eb="6">
      <t xml:space="preserve">サクシシャ </t>
    </rPh>
    <phoneticPr fontId="1"/>
  </si>
  <si>
    <t>開催日</t>
    <rPh sb="0" eb="3">
      <t xml:space="preserve">カイサイビ </t>
    </rPh>
    <phoneticPr fontId="1"/>
  </si>
  <si>
    <t>お申込者名</t>
    <rPh sb="4" eb="5">
      <t xml:space="preserve">メイ </t>
    </rPh>
    <phoneticPr fontId="1"/>
  </si>
  <si>
    <t>Ａ</t>
    <phoneticPr fontId="1"/>
  </si>
  <si>
    <t>フリガナ</t>
  </si>
  <si>
    <t>キタキュウシュウスイソウガクレンメイ</t>
  </si>
  <si>
    <t>イバタ　トヨミ</t>
  </si>
  <si>
    <t>800-0063</t>
  </si>
  <si>
    <t>〒</t>
  </si>
  <si>
    <t>キタキュウシュウシモジクミドリガオカ</t>
  </si>
  <si>
    <t>093-381-4838</t>
  </si>
  <si>
    <t>TEL</t>
  </si>
  <si>
    <t>FAX</t>
  </si>
  <si>
    <t>tsuchi4n@kita9-ba.jp</t>
  </si>
  <si>
    <t>E-Mail</t>
  </si>
  <si>
    <t>090-1340-5364</t>
  </si>
  <si>
    <t>①</t>
  </si>
  <si>
    <t>②</t>
  </si>
  <si>
    <t>③</t>
  </si>
  <si>
    <t>④</t>
  </si>
  <si>
    <t>⑤</t>
  </si>
  <si>
    <t>⑥</t>
  </si>
  <si>
    <t>申込</t>
  </si>
  <si>
    <t>申込者情報</t>
  </si>
  <si>
    <t>団体名</t>
  </si>
  <si>
    <t>北九州吹奏楽連盟</t>
  </si>
  <si>
    <t>代表者名</t>
  </si>
  <si>
    <t>井端　豊実</t>
  </si>
  <si>
    <t>住所</t>
  </si>
  <si>
    <t>北九州市門司区緑ヶ丘6-1　緑丘中学校内</t>
  </si>
  <si>
    <t>担当部署</t>
  </si>
  <si>
    <t>事務局</t>
  </si>
  <si>
    <t>担当者名</t>
  </si>
  <si>
    <t>土谷眞史</t>
  </si>
  <si>
    <t>日中連絡先</t>
  </si>
  <si>
    <t>携帯電話</t>
  </si>
  <si>
    <t>催物情報</t>
  </si>
  <si>
    <t>催物名</t>
  </si>
  <si>
    <t>平成３０年度　クリスマスコンサート２０１８</t>
  </si>
  <si>
    <t>開催日</t>
  </si>
  <si>
    <t>自</t>
  </si>
  <si>
    <t>至</t>
  </si>
  <si>
    <t>←開催日数</t>
  </si>
  <si>
    <t>公演</t>
  </si>
  <si>
    <t>回数</t>
  </si>
  <si>
    <t>時間</t>
  </si>
  <si>
    <t>会場名</t>
  </si>
  <si>
    <t>北九州ソレイユホール</t>
  </si>
  <si>
    <t>入場料</t>
  </si>
  <si>
    <t>1:有 2:無</t>
  </si>
  <si>
    <t>前売・学生</t>
  </si>
  <si>
    <t>円</t>
  </si>
  <si>
    <t>当日・学生</t>
  </si>
  <si>
    <t>前売・一般</t>
  </si>
  <si>
    <t>当日・一般</t>
  </si>
  <si>
    <t>出演者への報酬</t>
  </si>
  <si>
    <t>演奏の方法</t>
  </si>
  <si>
    <t>1:生演奏 2:録音物</t>
  </si>
  <si>
    <t>明細等提出日</t>
  </si>
  <si>
    <t>備考</t>
  </si>
  <si>
    <t>事業名</t>
    <rPh sb="0" eb="3">
      <t xml:space="preserve">ジギョウメイ </t>
    </rPh>
    <phoneticPr fontId="6"/>
  </si>
  <si>
    <t>開催日</t>
    <rPh sb="0" eb="3">
      <t xml:space="preserve">カイサイビ </t>
    </rPh>
    <phoneticPr fontId="6"/>
  </si>
  <si>
    <t>至</t>
    <rPh sb="0" eb="1">
      <t xml:space="preserve">イタル </t>
    </rPh>
    <phoneticPr fontId="6"/>
  </si>
  <si>
    <t>自</t>
    <rPh sb="0" eb="1">
      <t xml:space="preserve">ジ </t>
    </rPh>
    <phoneticPr fontId="6"/>
  </si>
  <si>
    <t>提出日</t>
    <rPh sb="0" eb="3">
      <t xml:space="preserve">テイシュツビ </t>
    </rPh>
    <phoneticPr fontId="6"/>
  </si>
  <si>
    <t>会場</t>
    <rPh sb="0" eb="2">
      <t xml:space="preserve">カイジョウ </t>
    </rPh>
    <phoneticPr fontId="6"/>
  </si>
  <si>
    <t>自</t>
    <rPh sb="0" eb="1">
      <t xml:space="preserve">ジ </t>
    </rPh>
    <phoneticPr fontId="1"/>
  </si>
  <si>
    <t>至</t>
    <rPh sb="0" eb="1">
      <t xml:space="preserve">イタル </t>
    </rPh>
    <phoneticPr fontId="1"/>
  </si>
  <si>
    <t>日間</t>
    <rPh sb="0" eb="2">
      <t xml:space="preserve">ニチカｎ </t>
    </rPh>
    <phoneticPr fontId="6"/>
  </si>
  <si>
    <t>■演奏利用明細書</t>
    <rPh sb="1" eb="8">
      <t xml:space="preserve">エンソウリヨウメイサイショ </t>
    </rPh>
    <phoneticPr fontId="6"/>
  </si>
  <si>
    <t>曲目1</t>
    <rPh sb="0" eb="2">
      <t xml:space="preserve">キョクモク </t>
    </rPh>
    <phoneticPr fontId="6"/>
  </si>
  <si>
    <t>曲目2</t>
    <rPh sb="0" eb="1">
      <t xml:space="preserve">キョクモク </t>
    </rPh>
    <phoneticPr fontId="6"/>
  </si>
  <si>
    <t>曲目3</t>
    <rPh sb="0" eb="2">
      <t xml:space="preserve">キョクモク </t>
    </rPh>
    <phoneticPr fontId="6"/>
  </si>
  <si>
    <t>曲目4</t>
    <rPh sb="0" eb="2">
      <t xml:space="preserve">キョクモク </t>
    </rPh>
    <phoneticPr fontId="6"/>
  </si>
  <si>
    <t>曲目5</t>
    <rPh sb="0" eb="2">
      <t xml:space="preserve">キョクモク </t>
    </rPh>
    <phoneticPr fontId="6"/>
  </si>
  <si>
    <t>曲目6</t>
    <rPh sb="0" eb="2">
      <t xml:space="preserve">キョクモク </t>
    </rPh>
    <phoneticPr fontId="6"/>
  </si>
  <si>
    <t>演奏時間</t>
    <rPh sb="0" eb="4">
      <t xml:space="preserve">エンソウジカｎ </t>
    </rPh>
    <phoneticPr fontId="6"/>
  </si>
  <si>
    <t>曲数</t>
    <rPh sb="0" eb="2">
      <t xml:space="preserve">キョクスウ </t>
    </rPh>
    <phoneticPr fontId="6"/>
  </si>
  <si>
    <t>メドレー1</t>
    <phoneticPr fontId="1"/>
  </si>
  <si>
    <t>メドレー2</t>
    <phoneticPr fontId="1"/>
  </si>
  <si>
    <t>＊太線の枠内のみ記入してください。</t>
    <phoneticPr fontId="1"/>
  </si>
  <si>
    <t>曲　　　目</t>
    <rPh sb="0" eb="5">
      <t xml:space="preserve">キョクモク </t>
    </rPh>
    <phoneticPr fontId="6"/>
  </si>
  <si>
    <t>作曲者名</t>
    <rPh sb="0" eb="3">
      <t xml:space="preserve">サッキョクシャ </t>
    </rPh>
    <rPh sb="3" eb="4">
      <t xml:space="preserve">メイ </t>
    </rPh>
    <phoneticPr fontId="6"/>
  </si>
  <si>
    <t>編曲者名</t>
    <rPh sb="0" eb="3">
      <t xml:space="preserve">ヘンキョクシャ </t>
    </rPh>
    <rPh sb="3" eb="4">
      <t xml:space="preserve">メイ </t>
    </rPh>
    <phoneticPr fontId="6"/>
  </si>
  <si>
    <t>[入力]</t>
    <rPh sb="1" eb="3">
      <t xml:space="preserve">ニュウリョク </t>
    </rPh>
    <phoneticPr fontId="6"/>
  </si>
  <si>
    <t>[印刷]</t>
    <rPh sb="1" eb="3">
      <t xml:space="preserve">インサツ </t>
    </rPh>
    <phoneticPr fontId="6"/>
  </si>
  <si>
    <t>[手書き用]</t>
    <rPh sb="1" eb="3">
      <t xml:space="preserve">テガキヨウ </t>
    </rPh>
    <phoneticPr fontId="6"/>
  </si>
  <si>
    <t xml:space="preserve">    北九州吹奏楽連盟</t>
    <rPh sb="4" eb="12">
      <t xml:space="preserve">キタキュウシュウスイソウガクレンメイ </t>
    </rPh>
    <phoneticPr fontId="6"/>
  </si>
  <si>
    <t>Ⅰ</t>
  </si>
  <si>
    <t> 行進曲 「煌めきの朝」</t>
  </si>
  <si>
    <t>Ⅱ</t>
  </si>
  <si>
    <t> ポロネーズとアリア　～吹奏楽のために～</t>
  </si>
  <si>
    <t>Ⅲ</t>
  </si>
  <si>
    <t>Ⅳ</t>
  </si>
  <si>
    <t> マーチ 「ペガサスの夢」</t>
  </si>
  <si>
    <t> レトロ</t>
    <phoneticPr fontId="6"/>
  </si>
  <si>
    <t>課題曲</t>
    <rPh sb="0" eb="3">
      <t xml:space="preserve">カダイキョク </t>
    </rPh>
    <phoneticPr fontId="6"/>
  </si>
  <si>
    <t xml:space="preserve"> </t>
    <phoneticPr fontId="6"/>
  </si>
  <si>
    <t>曲目</t>
    <rPh sb="0" eb="2">
      <t xml:space="preserve">キョクモク </t>
    </rPh>
    <phoneticPr fontId="6"/>
  </si>
  <si>
    <t>自由曲</t>
    <rPh sb="0" eb="3">
      <t xml:space="preserve">ジユウキョク </t>
    </rPh>
    <phoneticPr fontId="6"/>
  </si>
  <si>
    <t>Aパートは必ず選択してください</t>
  </si>
  <si>
    <t>パート</t>
    <phoneticPr fontId="6"/>
  </si>
  <si>
    <t>■ 参加申込書 ■</t>
    <rPh sb="2" eb="7">
      <t xml:space="preserve">サンカモウシコミショ </t>
    </rPh>
    <phoneticPr fontId="6"/>
  </si>
  <si>
    <t>部門</t>
    <rPh sb="0" eb="2">
      <t xml:space="preserve">ブモｎ </t>
    </rPh>
    <phoneticPr fontId="6"/>
  </si>
  <si>
    <t>ふりがな</t>
    <phoneticPr fontId="6"/>
  </si>
  <si>
    <t>〒</t>
    <phoneticPr fontId="6"/>
  </si>
  <si>
    <t>住所</t>
    <rPh sb="0" eb="2">
      <t xml:space="preserve">ジュウショ </t>
    </rPh>
    <phoneticPr fontId="6"/>
  </si>
  <si>
    <t>TEL</t>
    <phoneticPr fontId="6"/>
  </si>
  <si>
    <t>Aパート</t>
    <phoneticPr fontId="6"/>
  </si>
  <si>
    <t>Bパート</t>
    <phoneticPr fontId="6"/>
  </si>
  <si>
    <t>選択してください</t>
    <rPh sb="0" eb="2">
      <t xml:space="preserve">センタクシテクダサイ </t>
    </rPh>
    <phoneticPr fontId="6"/>
  </si>
  <si>
    <t>高等学校</t>
    <rPh sb="0" eb="4">
      <t xml:space="preserve">コウトウガッコウ </t>
    </rPh>
    <phoneticPr fontId="6"/>
  </si>
  <si>
    <t>責任者</t>
    <rPh sb="0" eb="3">
      <t xml:space="preserve">セキニンシャ </t>
    </rPh>
    <phoneticPr fontId="6"/>
  </si>
  <si>
    <t>緊急連絡先</t>
    <rPh sb="0" eb="5">
      <t xml:space="preserve">キンキュウレンラクサキ </t>
    </rPh>
    <phoneticPr fontId="6"/>
  </si>
  <si>
    <t>-</t>
    <phoneticPr fontId="6"/>
  </si>
  <si>
    <t>団　体
所在地</t>
    <rPh sb="0" eb="4">
      <t xml:space="preserve">ダンタイショザイチ </t>
    </rPh>
    <phoneticPr fontId="6"/>
  </si>
  <si>
    <t>部　門</t>
    <rPh sb="0" eb="3">
      <t xml:space="preserve">ブモｎ </t>
    </rPh>
    <phoneticPr fontId="6"/>
  </si>
  <si>
    <t>団体名</t>
    <rPh sb="0" eb="2">
      <t xml:space="preserve">ダンタイメイ </t>
    </rPh>
    <rPh sb="2" eb="3">
      <t xml:space="preserve">メイ </t>
    </rPh>
    <phoneticPr fontId="6"/>
  </si>
  <si>
    <t>所属長名</t>
    <rPh sb="0" eb="4">
      <t xml:space="preserve">ショゾクチョウメイ </t>
    </rPh>
    <phoneticPr fontId="6"/>
  </si>
  <si>
    <t>団 体 名</t>
    <rPh sb="0" eb="5">
      <t xml:space="preserve">ダンタイメイ </t>
    </rPh>
    <phoneticPr fontId="6"/>
  </si>
  <si>
    <t>氏名</t>
    <rPh sb="0" eb="1">
      <t xml:space="preserve">シメイ </t>
    </rPh>
    <phoneticPr fontId="6"/>
  </si>
  <si>
    <t>参加申込書に [職印] が必要</t>
    <rPh sb="0" eb="5">
      <t xml:space="preserve">サンカモウシコミショ </t>
    </rPh>
    <rPh sb="8" eb="10">
      <t xml:space="preserve">ショクイｎ </t>
    </rPh>
    <rPh sb="13" eb="15">
      <t xml:space="preserve">ヒツヨウ </t>
    </rPh>
    <phoneticPr fontId="6"/>
  </si>
  <si>
    <t>写真</t>
    <rPh sb="0" eb="2">
      <t xml:space="preserve">シャシｎ </t>
    </rPh>
    <phoneticPr fontId="6"/>
  </si>
  <si>
    <t>承諾します</t>
    <rPh sb="0" eb="2">
      <t xml:space="preserve">ショウダクシマス </t>
    </rPh>
    <phoneticPr fontId="6"/>
  </si>
  <si>
    <t>承諾しません</t>
    <rPh sb="0" eb="1">
      <t xml:space="preserve">ショウダクシマセｎ </t>
    </rPh>
    <phoneticPr fontId="6"/>
  </si>
  <si>
    <t>名簿</t>
    <rPh sb="0" eb="2">
      <t xml:space="preserve">メイボ </t>
    </rPh>
    <phoneticPr fontId="6"/>
  </si>
  <si>
    <t>評価</t>
    <rPh sb="0" eb="2">
      <t xml:space="preserve">ヒョウカ </t>
    </rPh>
    <phoneticPr fontId="6"/>
  </si>
  <si>
    <t>必要</t>
    <rPh sb="0" eb="2">
      <t xml:space="preserve">ヒツヨウ </t>
    </rPh>
    <phoneticPr fontId="6"/>
  </si>
  <si>
    <t>不要</t>
    <rPh sb="0" eb="2">
      <t xml:space="preserve">フヨウ </t>
    </rPh>
    <phoneticPr fontId="6"/>
  </si>
  <si>
    <r>
      <rPr>
        <sz val="12"/>
        <color theme="1"/>
        <rFont val="ＭＳ Ｐゴシック"/>
        <family val="2"/>
        <charset val="128"/>
      </rPr>
      <t xml:space="preserve">   </t>
    </r>
    <r>
      <rPr>
        <sz val="12"/>
        <color theme="1"/>
        <rFont val="ＭＳ ゴシック"/>
        <family val="2"/>
        <charset val="128"/>
      </rPr>
      <t>評価の個票</t>
    </r>
    <rPh sb="3" eb="5">
      <t xml:space="preserve">ヒョウカノコヒョウ </t>
    </rPh>
    <phoneticPr fontId="6"/>
  </si>
  <si>
    <t>入力してください</t>
    <rPh sb="0" eb="2">
      <t xml:space="preserve">ニュウリョクシテクダサイ </t>
    </rPh>
    <phoneticPr fontId="6"/>
  </si>
  <si>
    <t>必要事項を</t>
    <rPh sb="0" eb="4">
      <t xml:space="preserve">ヒツヨウジコウヲ </t>
    </rPh>
    <phoneticPr fontId="6"/>
  </si>
  <si>
    <t>■ 団体に関する情報 ■</t>
    <rPh sb="2" eb="10">
      <t xml:space="preserve">ダンタイジョウホウ </t>
    </rPh>
    <phoneticPr fontId="6"/>
  </si>
  <si>
    <t>携帯電話の番号</t>
    <rPh sb="0" eb="4">
      <t xml:space="preserve">ケイタイデンワノ </t>
    </rPh>
    <rPh sb="5" eb="7">
      <t xml:space="preserve">バンゴウ </t>
    </rPh>
    <phoneticPr fontId="6"/>
  </si>
  <si>
    <t>次は [演奏に関する情報] を入力してください</t>
    <rPh sb="0" eb="1">
      <t xml:space="preserve">ツギハ </t>
    </rPh>
    <rPh sb="4" eb="6">
      <t xml:space="preserve">エンソウニカンスルジョウホウヲ </t>
    </rPh>
    <rPh sb="15" eb="17">
      <t xml:space="preserve">ニュウリョクシテクダサイ </t>
    </rPh>
    <phoneticPr fontId="6"/>
  </si>
  <si>
    <t>■ 演奏に関する情報 ■</t>
    <rPh sb="2" eb="4">
      <t xml:space="preserve">エンソウ </t>
    </rPh>
    <rPh sb="4" eb="10">
      <t xml:space="preserve">ダンタイジョウホウ </t>
    </rPh>
    <phoneticPr fontId="6"/>
  </si>
  <si>
    <t>日本語</t>
    <rPh sb="0" eb="3">
      <t xml:space="preserve">ニホンゴ </t>
    </rPh>
    <phoneticPr fontId="6"/>
  </si>
  <si>
    <t>原語</t>
    <rPh sb="0" eb="2">
      <t xml:space="preserve">ゲンゴ </t>
    </rPh>
    <phoneticPr fontId="6"/>
  </si>
  <si>
    <t>曲目2</t>
    <rPh sb="0" eb="2">
      <t xml:space="preserve">キョクモク </t>
    </rPh>
    <phoneticPr fontId="6"/>
  </si>
  <si>
    <t>組曲等の
演奏部分
サブタイトル
（日本語可）</t>
    <rPh sb="0" eb="3">
      <t xml:space="preserve">クミキョクトウノ </t>
    </rPh>
    <rPh sb="4" eb="8">
      <t xml:space="preserve">エンソウブブｎ </t>
    </rPh>
    <rPh sb="15" eb="18">
      <t xml:space="preserve">ニホンゴ </t>
    </rPh>
    <rPh sb="18" eb="19">
      <t xml:space="preserve">カ </t>
    </rPh>
    <phoneticPr fontId="6"/>
  </si>
  <si>
    <t>作曲者</t>
    <rPh sb="0" eb="3">
      <t xml:space="preserve">サッキョクシャ </t>
    </rPh>
    <phoneticPr fontId="6"/>
  </si>
  <si>
    <t>編曲者</t>
    <rPh sb="0" eb="3">
      <t xml:space="preserve">ヘンキョクシャ </t>
    </rPh>
    <phoneticPr fontId="6"/>
  </si>
  <si>
    <t>日本語</t>
    <rPh sb="0" eb="1">
      <t xml:space="preserve">ニホンゴ </t>
    </rPh>
    <phoneticPr fontId="6"/>
  </si>
  <si>
    <t>原語</t>
    <rPh sb="0" eb="1">
      <t xml:space="preserve">ゲンゴ </t>
    </rPh>
    <phoneticPr fontId="6"/>
  </si>
  <si>
    <t>出版社</t>
    <rPh sb="0" eb="3">
      <t xml:space="preserve">シュッパンシャ </t>
    </rPh>
    <phoneticPr fontId="6"/>
  </si>
  <si>
    <t>編曲手続き</t>
    <rPh sb="0" eb="1">
      <t xml:space="preserve">ヘンキョク </t>
    </rPh>
    <rPh sb="2" eb="4">
      <t xml:space="preserve">テツヅキ </t>
    </rPh>
    <phoneticPr fontId="6"/>
  </si>
  <si>
    <t>ピアノ</t>
    <phoneticPr fontId="6"/>
  </si>
  <si>
    <t>分</t>
    <rPh sb="0" eb="1">
      <t xml:space="preserve">フｎ </t>
    </rPh>
    <phoneticPr fontId="6"/>
  </si>
  <si>
    <t>秒</t>
    <rPh sb="0" eb="1">
      <t xml:space="preserve">ビョウ </t>
    </rPh>
    <phoneticPr fontId="6"/>
  </si>
  <si>
    <t>済んでいる</t>
    <rPh sb="0" eb="1">
      <t xml:space="preserve">スンデイル </t>
    </rPh>
    <phoneticPr fontId="6"/>
  </si>
  <si>
    <t>済んでいない</t>
    <phoneticPr fontId="6"/>
  </si>
  <si>
    <t>出版されている楽譜（レンタルを含む）を使用しているので不要</t>
    <phoneticPr fontId="6"/>
  </si>
  <si>
    <t>権利消滅により不要</t>
    <rPh sb="0" eb="4">
      <t xml:space="preserve">ケンリショウメツニヨリ </t>
    </rPh>
    <rPh sb="7" eb="9">
      <t xml:space="preserve">フヨウ </t>
    </rPh>
    <phoneticPr fontId="6"/>
  </si>
  <si>
    <t>オリジナル作品のため不要</t>
    <rPh sb="10" eb="12">
      <t xml:space="preserve">フヨウ </t>
    </rPh>
    <phoneticPr fontId="6"/>
  </si>
  <si>
    <t>使用する</t>
    <rPh sb="0" eb="2">
      <t xml:space="preserve">シヨウスル </t>
    </rPh>
    <phoneticPr fontId="6"/>
  </si>
  <si>
    <t>使用しない</t>
    <rPh sb="0" eb="1">
      <t xml:space="preserve">シヨウシナイ </t>
    </rPh>
    <phoneticPr fontId="6"/>
  </si>
  <si>
    <t>牧野　圭吾</t>
    <phoneticPr fontId="6"/>
  </si>
  <si>
    <t>宮下　秀樹</t>
    <phoneticPr fontId="6"/>
  </si>
  <si>
    <t>天野　正道</t>
    <phoneticPr fontId="6"/>
  </si>
  <si>
    <t>水口　 透</t>
    <phoneticPr fontId="6"/>
  </si>
  <si>
    <t>行進曲 「煌めきの朝」</t>
    <phoneticPr fontId="6"/>
  </si>
  <si>
    <t>ポロネーズとアリア　～吹奏楽のために～</t>
    <phoneticPr fontId="6"/>
  </si>
  <si>
    <t>レトロ</t>
    <phoneticPr fontId="6"/>
  </si>
  <si>
    <t>マーチ 「ペガサスの夢」</t>
    <phoneticPr fontId="6"/>
  </si>
  <si>
    <t>このページを印刷してください</t>
    <rPh sb="6" eb="8">
      <t xml:space="preserve">インサツシテクダサイ </t>
    </rPh>
    <phoneticPr fontId="6"/>
  </si>
  <si>
    <t>次は [入場券に関する情報] を入力してください</t>
    <rPh sb="0" eb="1">
      <t xml:space="preserve">ツギハ </t>
    </rPh>
    <rPh sb="4" eb="7">
      <t xml:space="preserve">ニュウジョウケｎ </t>
    </rPh>
    <rPh sb="16" eb="18">
      <t xml:space="preserve">ニュウリョクシテクダサイ </t>
    </rPh>
    <phoneticPr fontId="6"/>
  </si>
  <si>
    <t>■ 入場券に関する情報 ■</t>
    <rPh sb="2" eb="5">
      <t xml:space="preserve">ニュウジョウケｎ </t>
    </rPh>
    <rPh sb="5" eb="11">
      <t xml:space="preserve">ダンタイジョウホウ </t>
    </rPh>
    <phoneticPr fontId="6"/>
  </si>
  <si>
    <t>アナウンス原稿</t>
    <phoneticPr fontId="6"/>
  </si>
  <si>
    <t>団体名</t>
    <rPh sb="0" eb="3">
      <t xml:space="preserve">ダンタイメイ </t>
    </rPh>
    <phoneticPr fontId="6"/>
  </si>
  <si>
    <t>作曲者名</t>
    <rPh sb="0" eb="4">
      <t xml:space="preserve">サッキョクシャメイ </t>
    </rPh>
    <phoneticPr fontId="6"/>
  </si>
  <si>
    <t>曲名</t>
    <rPh sb="0" eb="2">
      <t xml:space="preserve">キョクメイ </t>
    </rPh>
    <phoneticPr fontId="6"/>
  </si>
  <si>
    <t>曲　　名</t>
    <rPh sb="0" eb="4">
      <t xml:space="preserve">キョクメイ </t>
    </rPh>
    <phoneticPr fontId="6"/>
  </si>
  <si>
    <r>
      <t>楽章がある
場合には、
楽章ごとに
『ふりがな』
を記入して
ください。</t>
    </r>
    <r>
      <rPr>
        <sz val="11"/>
        <color theme="0"/>
        <rFont val="ＭＳ Ｐゴシック"/>
        <family val="2"/>
        <charset val="128"/>
      </rPr>
      <t>。</t>
    </r>
    <rPh sb="0" eb="2">
      <t xml:space="preserve">ガクショウガアレバ </t>
    </rPh>
    <rPh sb="11" eb="12">
      <t xml:space="preserve">ガクショウゴトニ </t>
    </rPh>
    <rPh sb="22" eb="24">
      <t xml:space="preserve">キニュウシテ </t>
    </rPh>
    <phoneticPr fontId="6"/>
  </si>
  <si>
    <t>出演順</t>
    <rPh sb="0" eb="3">
      <t xml:space="preserve">シュツエンジュｎ </t>
    </rPh>
    <phoneticPr fontId="6"/>
  </si>
  <si>
    <t>このページを印刷してください（A4・横）</t>
    <rPh sb="6" eb="8">
      <t xml:space="preserve">インサツシテクダサイ </t>
    </rPh>
    <rPh sb="18" eb="19">
      <t xml:space="preserve">ヨコ </t>
    </rPh>
    <phoneticPr fontId="6"/>
  </si>
  <si>
    <r>
      <t>■ 演奏利用明細書</t>
    </r>
    <r>
      <rPr>
        <sz val="20"/>
        <color rgb="FFFFFF00"/>
        <rFont val="ＭＳ Ｐゴシック"/>
        <family val="2"/>
        <charset val="128"/>
      </rPr>
      <t>（手書き用）</t>
    </r>
    <r>
      <rPr>
        <sz val="20"/>
        <color theme="0"/>
        <rFont val="ＭＳ Ｐゴシック"/>
        <family val="2"/>
        <charset val="128"/>
      </rPr>
      <t xml:space="preserve"> ■</t>
    </r>
    <rPh sb="2" eb="4">
      <t xml:space="preserve">エンソウ </t>
    </rPh>
    <rPh sb="4" eb="9">
      <t xml:space="preserve">リヨウメイサイショ </t>
    </rPh>
    <rPh sb="10" eb="12">
      <t xml:space="preserve">テガキヨウ </t>
    </rPh>
    <phoneticPr fontId="6"/>
  </si>
  <si>
    <t>（日本語）</t>
    <rPh sb="1" eb="4">
      <t xml:space="preserve">ニホンゴ </t>
    </rPh>
    <phoneticPr fontId="6"/>
  </si>
  <si>
    <t>（原　語）</t>
    <rPh sb="0" eb="1">
      <t>（</t>
    </rPh>
    <rPh sb="1" eb="4">
      <t xml:space="preserve">ゲンゴ </t>
    </rPh>
    <phoneticPr fontId="6"/>
  </si>
  <si>
    <t>上記内容で出場の申し込みを致します。</t>
    <rPh sb="0" eb="4">
      <t xml:space="preserve">ジョウキナイヨウデ </t>
    </rPh>
    <rPh sb="5" eb="7">
      <t xml:space="preserve">シュツジョウノモウシコミヲシマス </t>
    </rPh>
    <rPh sb="13" eb="14">
      <t xml:space="preserve">イタシマス </t>
    </rPh>
    <phoneticPr fontId="6"/>
  </si>
  <si>
    <t>団体所属長</t>
    <rPh sb="0" eb="1">
      <t xml:space="preserve">ダンタイショゾクチョウ </t>
    </rPh>
    <phoneticPr fontId="6"/>
  </si>
  <si>
    <t>責任者名</t>
    <rPh sb="0" eb="4">
      <t xml:space="preserve">セキニンシャメイ </t>
    </rPh>
    <phoneticPr fontId="6"/>
  </si>
  <si>
    <t>（緊急連絡先・携帯電話など）</t>
    <rPh sb="1" eb="6">
      <t xml:space="preserve">キンキュウレンラクサキ </t>
    </rPh>
    <rPh sb="7" eb="11">
      <t xml:space="preserve">ケイタイデンワ </t>
    </rPh>
    <phoneticPr fontId="6"/>
  </si>
  <si>
    <t>団体所在地</t>
    <rPh sb="0" eb="1">
      <t xml:space="preserve">ダンタイショザイチ </t>
    </rPh>
    <phoneticPr fontId="6"/>
  </si>
  <si>
    <t>＊出演者名簿は、代表者会議2日前の19時までに、指定されたメールアドレスに送信してください。</t>
    <rPh sb="1" eb="6">
      <t xml:space="preserve">シュツエンシャメイボハ </t>
    </rPh>
    <rPh sb="8" eb="13">
      <t xml:space="preserve">ダイヒョウシャカイギノ </t>
    </rPh>
    <rPh sb="14" eb="16">
      <t xml:space="preserve">ニチマエノ </t>
    </rPh>
    <rPh sb="19" eb="20">
      <t xml:space="preserve">ジマデニ </t>
    </rPh>
    <rPh sb="24" eb="26">
      <t xml:space="preserve">シテイサレタ </t>
    </rPh>
    <rPh sb="37" eb="39">
      <t xml:space="preserve">ソウシンシテクダサイ </t>
    </rPh>
    <phoneticPr fontId="6"/>
  </si>
  <si>
    <t>＊代表者会議の際、プリントアウトした出演者名簿を参加申込書とあわせてご提出ください。</t>
    <rPh sb="0" eb="1">
      <t>＊</t>
    </rPh>
    <rPh sb="1" eb="6">
      <t xml:space="preserve">ダイヒョウシャカイギノサイ </t>
    </rPh>
    <rPh sb="18" eb="23">
      <t xml:space="preserve">シュツエンシャメイボヲ </t>
    </rPh>
    <rPh sb="24" eb="29">
      <t xml:space="preserve">サンカモウシコミショトアワセテ </t>
    </rPh>
    <phoneticPr fontId="6"/>
  </si>
  <si>
    <t>＊評価の個票が</t>
    <rPh sb="1" eb="3">
      <t xml:space="preserve">ヒョウカノコヒョウガ </t>
    </rPh>
    <rPh sb="4" eb="6">
      <t xml:space="preserve">コヒョウ </t>
    </rPh>
    <phoneticPr fontId="6"/>
  </si>
  <si>
    <t>組曲等の
演奏部分
サブタイトル
（日本語可）</t>
    <rPh sb="0" eb="3">
      <t xml:space="preserve">クミキョクトウノ </t>
    </rPh>
    <rPh sb="4" eb="8">
      <t xml:space="preserve">エンソウブブｎ </t>
    </rPh>
    <rPh sb="15" eb="19">
      <t xml:space="preserve">ニホンゴカ </t>
    </rPh>
    <phoneticPr fontId="6"/>
  </si>
  <si>
    <t>支部名</t>
    <rPh sb="0" eb="3">
      <t xml:space="preserve">シブメイ </t>
    </rPh>
    <phoneticPr fontId="6"/>
  </si>
  <si>
    <t>北九州</t>
    <rPh sb="0" eb="3">
      <t xml:space="preserve">キタキュウシュウ </t>
    </rPh>
    <phoneticPr fontId="6"/>
  </si>
  <si>
    <t>（九州吹連および支部兼用）</t>
    <rPh sb="1" eb="3">
      <t xml:space="preserve">キュウシュウ </t>
    </rPh>
    <rPh sb="3" eb="5">
      <t xml:space="preserve">スイレｎ </t>
    </rPh>
    <rPh sb="8" eb="10">
      <t xml:space="preserve">シブ </t>
    </rPh>
    <rPh sb="10" eb="12">
      <t xml:space="preserve">ケンヨウ </t>
    </rPh>
    <phoneticPr fontId="6"/>
  </si>
  <si>
    <t>職印</t>
    <rPh sb="0" eb="2">
      <t xml:space="preserve">ショクイｎ </t>
    </rPh>
    <phoneticPr fontId="6"/>
  </si>
  <si>
    <t>このページを印刷してください（A4・縦）</t>
    <rPh sb="6" eb="8">
      <t xml:space="preserve">インサツシテクダサイ </t>
    </rPh>
    <rPh sb="18" eb="19">
      <t xml:space="preserve">タテ </t>
    </rPh>
    <phoneticPr fontId="6"/>
  </si>
  <si>
    <t>← [職印] が必要です</t>
    <rPh sb="3" eb="5">
      <t xml:space="preserve">ショクイｎ </t>
    </rPh>
    <rPh sb="8" eb="10">
      <t xml:space="preserve">ヒツヨウデス </t>
    </rPh>
    <phoneticPr fontId="6"/>
  </si>
  <si>
    <t>次は [各種提出書類] を印刷してください</t>
    <rPh sb="0" eb="1">
      <t xml:space="preserve">ツギハ </t>
    </rPh>
    <rPh sb="4" eb="6">
      <t xml:space="preserve">カクシュ </t>
    </rPh>
    <rPh sb="6" eb="10">
      <t xml:space="preserve">テイシュツショルイ </t>
    </rPh>
    <rPh sb="13" eb="15">
      <t xml:space="preserve">インサツ </t>
    </rPh>
    <phoneticPr fontId="6"/>
  </si>
  <si>
    <t>枚</t>
    <rPh sb="0" eb="1">
      <t xml:space="preserve">マイ </t>
    </rPh>
    <phoneticPr fontId="6"/>
  </si>
  <si>
    <t>※座席を利用する場合は、入場券が必要です。</t>
    <rPh sb="1" eb="3">
      <t xml:space="preserve">ザセキヲリヨウスルバアイハ </t>
    </rPh>
    <rPh sb="12" eb="15">
      <t xml:space="preserve">ニュウジョウケンガヒツヨウデス </t>
    </rPh>
    <phoneticPr fontId="6"/>
  </si>
  <si>
    <t>入場券預かり希望枚数（10枚単位）を入力してください</t>
    <rPh sb="0" eb="3">
      <t xml:space="preserve">ニュウジョウケｎ </t>
    </rPh>
    <rPh sb="3" eb="4">
      <t xml:space="preserve">アズカリ </t>
    </rPh>
    <rPh sb="6" eb="10">
      <t xml:space="preserve">キボウマイスウ </t>
    </rPh>
    <rPh sb="13" eb="16">
      <t xml:space="preserve">マイタンイ </t>
    </rPh>
    <rPh sb="18" eb="20">
      <t xml:space="preserve">ニュウリョクシテクダサイ </t>
    </rPh>
    <phoneticPr fontId="6"/>
  </si>
  <si>
    <t>必要事項を入力・選択してください。</t>
    <rPh sb="0" eb="4">
      <t xml:space="preserve">ヒツヨウジコウヲ </t>
    </rPh>
    <rPh sb="5" eb="7">
      <t xml:space="preserve">ニュウリョクシテクダサイ </t>
    </rPh>
    <rPh sb="8" eb="10">
      <t xml:space="preserve">センタク </t>
    </rPh>
    <phoneticPr fontId="6"/>
  </si>
  <si>
    <t>団体に関する情報、演奏利用に関する情報、入場券の希望枚数情報を入力してください。</t>
    <rPh sb="0" eb="2">
      <t xml:space="preserve">ダンタイニカンスルジョウホウ </t>
    </rPh>
    <rPh sb="9" eb="13">
      <t xml:space="preserve">エンソウリヨウニカンスルジョウホウ </t>
    </rPh>
    <rPh sb="20" eb="23">
      <t xml:space="preserve">ニュウジョウケンノ </t>
    </rPh>
    <rPh sb="24" eb="28">
      <t xml:space="preserve">キボウマイスウ </t>
    </rPh>
    <rPh sb="28" eb="30">
      <t xml:space="preserve">ジョウホウ </t>
    </rPh>
    <rPh sb="31" eb="33">
      <t xml:space="preserve">ニュウリョクシテクダサイ </t>
    </rPh>
    <phoneticPr fontId="6"/>
  </si>
  <si>
    <t>参加申込書</t>
    <rPh sb="0" eb="5">
      <t xml:space="preserve">サンカモウシコミショ </t>
    </rPh>
    <phoneticPr fontId="6"/>
  </si>
  <si>
    <t>演奏利用明細書</t>
    <rPh sb="0" eb="7">
      <t xml:space="preserve">エンソウリヨウメイサイショ </t>
    </rPh>
    <phoneticPr fontId="6"/>
  </si>
  <si>
    <t>A4・横</t>
    <rPh sb="3" eb="4">
      <t xml:space="preserve">ヨコオキ </t>
    </rPh>
    <phoneticPr fontId="6"/>
  </si>
  <si>
    <t>A4・縦</t>
    <rPh sb="3" eb="4">
      <t xml:space="preserve">タテオキ </t>
    </rPh>
    <phoneticPr fontId="6"/>
  </si>
  <si>
    <r>
      <t xml:space="preserve">参加申込書には </t>
    </r>
    <r>
      <rPr>
        <sz val="12"/>
        <color rgb="FFFF0000"/>
        <rFont val="ＭＳ Ｐゴシック"/>
        <family val="2"/>
        <charset val="128"/>
      </rPr>
      <t>職印</t>
    </r>
    <r>
      <rPr>
        <sz val="12"/>
        <color theme="1"/>
        <rFont val="ＭＳ Ｐゴシック"/>
        <family val="2"/>
        <charset val="128"/>
      </rPr>
      <t xml:space="preserve"> が必要です。</t>
    </r>
    <rPh sb="0" eb="5">
      <t xml:space="preserve">サンカモウシコミショニハ </t>
    </rPh>
    <rPh sb="8" eb="10">
      <t xml:space="preserve">ショクイｎ </t>
    </rPh>
    <rPh sb="12" eb="14">
      <t xml:space="preserve">ヒツヨウデス </t>
    </rPh>
    <phoneticPr fontId="6"/>
  </si>
  <si>
    <t>演奏利用明細書の手書き用の用紙が印刷できます。</t>
    <rPh sb="0" eb="7">
      <t xml:space="preserve">エンソウリヨウメイサイショノ </t>
    </rPh>
    <rPh sb="8" eb="10">
      <t xml:space="preserve">テガキヨウノ </t>
    </rPh>
    <rPh sb="13" eb="15">
      <t xml:space="preserve">ヨウシガ </t>
    </rPh>
    <rPh sb="16" eb="18">
      <t xml:space="preserve">インサツデキマス </t>
    </rPh>
    <phoneticPr fontId="6"/>
  </si>
  <si>
    <t>入力欄が不足した場合に使用してください。</t>
    <rPh sb="0" eb="3">
      <t xml:space="preserve">ニュウリョクランガ </t>
    </rPh>
    <rPh sb="4" eb="6">
      <t xml:space="preserve">フソクシタバアイ </t>
    </rPh>
    <rPh sb="11" eb="13">
      <t xml:space="preserve">シヨウシテクダサイ </t>
    </rPh>
    <phoneticPr fontId="6"/>
  </si>
  <si>
    <t>印刷して代表者会議で提出してください。</t>
    <rPh sb="0" eb="2">
      <t xml:space="preserve">インサツシテ </t>
    </rPh>
    <rPh sb="4" eb="9">
      <t xml:space="preserve">ダイヒョウシャカイギデ </t>
    </rPh>
    <rPh sb="10" eb="12">
      <t xml:space="preserve">テイシュツシテクダサイ </t>
    </rPh>
    <phoneticPr fontId="6"/>
  </si>
  <si>
    <r>
      <t>■ コンクール参加申込書　</t>
    </r>
    <r>
      <rPr>
        <sz val="20"/>
        <color rgb="FFFFFF00"/>
        <rFont val="ＭＳ Ｐゴシック"/>
        <family val="2"/>
        <charset val="128"/>
      </rPr>
      <t>（印刷用）</t>
    </r>
    <r>
      <rPr>
        <sz val="20"/>
        <color theme="0"/>
        <rFont val="ＭＳ Ｐゴシック"/>
        <family val="2"/>
        <charset val="128"/>
      </rPr>
      <t xml:space="preserve"> ■</t>
    </r>
    <rPh sb="14" eb="17">
      <t xml:space="preserve">インサツヨウ </t>
    </rPh>
    <phoneticPr fontId="6"/>
  </si>
  <si>
    <r>
      <t>■ 演奏利用明細書　</t>
    </r>
    <r>
      <rPr>
        <sz val="20"/>
        <color rgb="FFFFFF00"/>
        <rFont val="ＭＳ Ｐゴシック"/>
        <family val="2"/>
        <charset val="128"/>
      </rPr>
      <t>（印刷用）</t>
    </r>
    <r>
      <rPr>
        <sz val="20"/>
        <color theme="0"/>
        <rFont val="ＭＳ Ｐゴシック"/>
        <family val="2"/>
        <charset val="128"/>
      </rPr>
      <t xml:space="preserve"> ■</t>
    </r>
    <rPh sb="2" eb="4">
      <t xml:space="preserve">エンソウ </t>
    </rPh>
    <rPh sb="4" eb="9">
      <t xml:space="preserve">リヨウメイサイショ </t>
    </rPh>
    <rPh sb="11" eb="14">
      <t xml:space="preserve">インサツヨウ </t>
    </rPh>
    <phoneticPr fontId="6"/>
  </si>
  <si>
    <r>
      <t>■ アナウンス原稿　</t>
    </r>
    <r>
      <rPr>
        <sz val="20"/>
        <color rgb="FFFFFF00"/>
        <rFont val="ＭＳ Ｐゴシック"/>
        <family val="2"/>
        <charset val="128"/>
      </rPr>
      <t>（印刷用）</t>
    </r>
    <r>
      <rPr>
        <sz val="20"/>
        <color theme="0"/>
        <rFont val="ＭＳ Ｐゴシック"/>
        <family val="2"/>
        <charset val="128"/>
      </rPr>
      <t xml:space="preserve"> ■</t>
    </r>
    <rPh sb="11" eb="14">
      <t xml:space="preserve">インサツヨウ </t>
    </rPh>
    <phoneticPr fontId="6"/>
  </si>
  <si>
    <t>分</t>
  </si>
  <si>
    <t>中学生</t>
    <rPh sb="0" eb="3">
      <t xml:space="preserve">チュウガクセイ </t>
    </rPh>
    <phoneticPr fontId="6"/>
  </si>
  <si>
    <t>黒崎ひびしんホール</t>
    <rPh sb="0" eb="2">
      <t xml:space="preserve">クロサキ </t>
    </rPh>
    <phoneticPr fontId="6"/>
  </si>
  <si>
    <t>以下　旧情報</t>
    <rPh sb="0" eb="2">
      <t xml:space="preserve">イカ </t>
    </rPh>
    <rPh sb="3" eb="6">
      <t xml:space="preserve">キュウジョウホウ </t>
    </rPh>
    <phoneticPr fontId="6"/>
  </si>
  <si>
    <t>アンサンブルコンテストにおける当団体の演奏について、吹奏楽連盟指定の各社により、
録音・写真撮影・ビデオ収録・販売されることを</t>
    <rPh sb="16" eb="18">
      <t xml:space="preserve">トウダンタイノ </t>
    </rPh>
    <rPh sb="19" eb="21">
      <t xml:space="preserve">エンソウニツイテ </t>
    </rPh>
    <rPh sb="26" eb="33">
      <t xml:space="preserve">スイソウガクレンメイシテイノ </t>
    </rPh>
    <phoneticPr fontId="6"/>
  </si>
  <si>
    <t>編成</t>
    <rPh sb="0" eb="2">
      <t xml:space="preserve">ヘンセイ </t>
    </rPh>
    <phoneticPr fontId="6"/>
  </si>
  <si>
    <t>編成を選択してください</t>
    <rPh sb="0" eb="2">
      <t xml:space="preserve">ヘンセイヲセンタクシテクダサイ </t>
    </rPh>
    <phoneticPr fontId="6"/>
  </si>
  <si>
    <t>人数</t>
    <rPh sb="0" eb="2">
      <t xml:space="preserve">ニンズウ </t>
    </rPh>
    <phoneticPr fontId="6"/>
  </si>
  <si>
    <t>略称</t>
    <rPh sb="0" eb="2">
      <t xml:space="preserve">リャクショウ </t>
    </rPh>
    <phoneticPr fontId="6"/>
  </si>
  <si>
    <t>フルート</t>
    <phoneticPr fontId="6"/>
  </si>
  <si>
    <t>クラリネット</t>
    <phoneticPr fontId="6"/>
  </si>
  <si>
    <t>サクソフォン</t>
    <phoneticPr fontId="6"/>
  </si>
  <si>
    <t>トランペット</t>
    <phoneticPr fontId="6"/>
  </si>
  <si>
    <t>ホルン</t>
    <phoneticPr fontId="6"/>
  </si>
  <si>
    <t>トロンボーン</t>
    <phoneticPr fontId="6"/>
  </si>
  <si>
    <t>バリチューバ</t>
    <phoneticPr fontId="6"/>
  </si>
  <si>
    <t>打楽器</t>
    <rPh sb="0" eb="3">
      <t xml:space="preserve">ダガッキ </t>
    </rPh>
    <phoneticPr fontId="6"/>
  </si>
  <si>
    <t>木管</t>
    <rPh sb="0" eb="2">
      <t xml:space="preserve">モッカｎ </t>
    </rPh>
    <phoneticPr fontId="6"/>
  </si>
  <si>
    <t>金管</t>
    <rPh sb="0" eb="2">
      <t xml:space="preserve">キンカｎ </t>
    </rPh>
    <phoneticPr fontId="6"/>
  </si>
  <si>
    <t>管楽</t>
    <rPh sb="0" eb="2">
      <t xml:space="preserve">カンガク </t>
    </rPh>
    <phoneticPr fontId="6"/>
  </si>
  <si>
    <t>三</t>
    <rPh sb="0" eb="1">
      <t>3</t>
    </rPh>
    <phoneticPr fontId="6"/>
  </si>
  <si>
    <t>四</t>
    <rPh sb="0" eb="1">
      <t xml:space="preserve">ヨｎ </t>
    </rPh>
    <phoneticPr fontId="6"/>
  </si>
  <si>
    <t>五</t>
    <rPh sb="0" eb="1">
      <t>5</t>
    </rPh>
    <phoneticPr fontId="6"/>
  </si>
  <si>
    <t>六</t>
    <rPh sb="0" eb="1">
      <t xml:space="preserve">ロク </t>
    </rPh>
    <phoneticPr fontId="6"/>
  </si>
  <si>
    <t>七</t>
    <phoneticPr fontId="6"/>
  </si>
  <si>
    <t>八</t>
    <rPh sb="0" eb="1">
      <t xml:space="preserve">ハチ </t>
    </rPh>
    <phoneticPr fontId="6"/>
  </si>
  <si>
    <t>人数を選択してください</t>
    <rPh sb="0" eb="2">
      <t xml:space="preserve">ニンズウヲ </t>
    </rPh>
    <rPh sb="3" eb="5">
      <t xml:space="preserve">センタクシテクダサイ </t>
    </rPh>
    <phoneticPr fontId="6"/>
  </si>
  <si>
    <t>重奏</t>
    <rPh sb="0" eb="2">
      <t xml:space="preserve">ジュウソウ </t>
    </rPh>
    <phoneticPr fontId="6"/>
  </si>
  <si>
    <t>編　成</t>
    <rPh sb="0" eb="3">
      <t xml:space="preserve">ヘンセイ </t>
    </rPh>
    <phoneticPr fontId="6"/>
  </si>
  <si>
    <t>管打楽器</t>
    <rPh sb="1" eb="4">
      <t xml:space="preserve">カンダガッキ </t>
    </rPh>
    <phoneticPr fontId="6"/>
  </si>
  <si>
    <t>※ [編成]の選択時、リストに見えてないものがあります。リストをスクロールすると表示されます。</t>
    <rPh sb="3" eb="5">
      <t xml:space="preserve">ヘンセイ </t>
    </rPh>
    <rPh sb="7" eb="9">
      <t xml:space="preserve">センタクデ </t>
    </rPh>
    <rPh sb="9" eb="10">
      <t xml:space="preserve">ジ </t>
    </rPh>
    <rPh sb="15" eb="16">
      <t xml:space="preserve">ミエテナイモノガアリマス </t>
    </rPh>
    <rPh sb="40" eb="42">
      <t xml:space="preserve">ヒョウジサレマス </t>
    </rPh>
    <phoneticPr fontId="6"/>
  </si>
  <si>
    <t>へんせい</t>
    <phoneticPr fontId="6"/>
  </si>
  <si>
    <t>人数2</t>
    <rPh sb="0" eb="2">
      <t xml:space="preserve">ニンズウ </t>
    </rPh>
    <phoneticPr fontId="6"/>
  </si>
  <si>
    <t>にんずう</t>
    <phoneticPr fontId="6"/>
  </si>
  <si>
    <t>ふるーと</t>
    <phoneticPr fontId="6"/>
  </si>
  <si>
    <t>くらりねっと</t>
    <phoneticPr fontId="6"/>
  </si>
  <si>
    <t>さくそふぉん</t>
    <phoneticPr fontId="6"/>
  </si>
  <si>
    <t>とらんぺっと</t>
    <phoneticPr fontId="6"/>
  </si>
  <si>
    <t>ほるん</t>
    <phoneticPr fontId="6"/>
  </si>
  <si>
    <t>とろんぼーん</t>
    <phoneticPr fontId="6"/>
  </si>
  <si>
    <t>ばりちゅーば</t>
    <phoneticPr fontId="6"/>
  </si>
  <si>
    <t>だがっき</t>
    <phoneticPr fontId="6"/>
  </si>
  <si>
    <t>もっかん</t>
    <phoneticPr fontId="6"/>
  </si>
  <si>
    <t>きんかん</t>
    <phoneticPr fontId="6"/>
  </si>
  <si>
    <t>かんがく</t>
    <phoneticPr fontId="6"/>
  </si>
  <si>
    <t>かんだがっき</t>
    <phoneticPr fontId="6"/>
  </si>
  <si>
    <t>さん</t>
    <phoneticPr fontId="6"/>
  </si>
  <si>
    <t>し</t>
    <phoneticPr fontId="6"/>
  </si>
  <si>
    <t>ご</t>
    <phoneticPr fontId="6"/>
  </si>
  <si>
    <t>ろく</t>
    <phoneticPr fontId="6"/>
  </si>
  <si>
    <t>しち</t>
    <phoneticPr fontId="6"/>
  </si>
  <si>
    <t>はち</t>
    <phoneticPr fontId="6"/>
  </si>
  <si>
    <t>演　奏
曲　目</t>
    <rPh sb="0" eb="3">
      <t xml:space="preserve">エンソウ </t>
    </rPh>
    <rPh sb="3" eb="5">
      <t xml:space="preserve">キョクモク </t>
    </rPh>
    <phoneticPr fontId="6"/>
  </si>
  <si>
    <t>＊アンサンブルコンテストにおける当団体の演奏について、吹奏楽連盟指定の
　各社により、録音・写真撮影・ビデオ収録・販売されることを</t>
    <rPh sb="17" eb="19">
      <t xml:space="preserve">トウダンタイノ </t>
    </rPh>
    <rPh sb="20" eb="22">
      <t xml:space="preserve">エンソウニツイテ </t>
    </rPh>
    <rPh sb="27" eb="33">
      <t xml:space="preserve">スイソウガクレンメイシテイノ </t>
    </rPh>
    <phoneticPr fontId="6"/>
  </si>
  <si>
    <t>著作権のある作品の編曲手続き</t>
    <rPh sb="0" eb="3">
      <t xml:space="preserve">チョサクケンノアルサクヒンノ </t>
    </rPh>
    <rPh sb="9" eb="13">
      <t xml:space="preserve">ヘンキョクテツヅキ </t>
    </rPh>
    <phoneticPr fontId="6"/>
  </si>
  <si>
    <t>■ 演奏に関する情報（使用打楽器） ■</t>
    <rPh sb="2" eb="4">
      <t xml:space="preserve">エンソウ </t>
    </rPh>
    <rPh sb="4" eb="10">
      <t xml:space="preserve">ダンタイジョウホウ </t>
    </rPh>
    <rPh sb="11" eb="13">
      <t xml:space="preserve">シヨウ </t>
    </rPh>
    <rPh sb="13" eb="16">
      <t xml:space="preserve">ダガッキ </t>
    </rPh>
    <phoneticPr fontId="6"/>
  </si>
  <si>
    <t>組曲・メドレーを演奏する場合で、入力欄が不足する場合は、手書きで記入してください。</t>
    <rPh sb="0" eb="2">
      <t xml:space="preserve">クミキョク </t>
    </rPh>
    <rPh sb="8" eb="10">
      <t xml:space="preserve">エンソウスルバアイデ </t>
    </rPh>
    <rPh sb="16" eb="19">
      <t xml:space="preserve">ニュウリョクランガ </t>
    </rPh>
    <rPh sb="20" eb="22">
      <t xml:space="preserve">フソクスルバアイハ </t>
    </rPh>
    <rPh sb="28" eb="30">
      <t xml:space="preserve">テガキデ </t>
    </rPh>
    <rPh sb="32" eb="34">
      <t xml:space="preserve">キニュウシテクダサイ </t>
    </rPh>
    <phoneticPr fontId="6"/>
  </si>
  <si>
    <t>打楽器を使用する団体のみ入力してください</t>
    <rPh sb="0" eb="3">
      <t xml:space="preserve">ダガッキヲ </t>
    </rPh>
    <rPh sb="4" eb="6">
      <t xml:space="preserve">シヨウスルダンタイノミ </t>
    </rPh>
    <rPh sb="12" eb="14">
      <t xml:space="preserve">ニュウリョクシテクダサイ </t>
    </rPh>
    <phoneticPr fontId="6"/>
  </si>
  <si>
    <t>入力枠が不足する場合は、印刷した用紙の下の余白部分に手書きしてください</t>
    <rPh sb="0" eb="3">
      <t xml:space="preserve">ニュウリョクワクガ </t>
    </rPh>
    <rPh sb="4" eb="6">
      <t xml:space="preserve">フソクスルバアイハ </t>
    </rPh>
    <rPh sb="12" eb="14">
      <t xml:space="preserve">インサツシタ </t>
    </rPh>
    <rPh sb="16" eb="18">
      <t xml:space="preserve">ヨウシノ </t>
    </rPh>
    <rPh sb="19" eb="20">
      <t>↓</t>
    </rPh>
    <rPh sb="21" eb="25">
      <t xml:space="preserve">ヨハクブブンニ </t>
    </rPh>
    <rPh sb="26" eb="28">
      <t xml:space="preserve">テガキシテクダサイ </t>
    </rPh>
    <phoneticPr fontId="6"/>
  </si>
  <si>
    <t>使　用
打楽器</t>
    <rPh sb="0" eb="6">
      <t xml:space="preserve">シヨウダガッキ </t>
    </rPh>
    <phoneticPr fontId="6"/>
  </si>
  <si>
    <t>未出版の楽譜　権利消滅により不要</t>
    <rPh sb="1" eb="3">
      <t xml:space="preserve">ミシュッパンノガクフ </t>
    </rPh>
    <rPh sb="7" eb="11">
      <t xml:space="preserve">ケンリショウメツニヨリ </t>
    </rPh>
    <rPh sb="14" eb="16">
      <t xml:space="preserve">フヨウ </t>
    </rPh>
    <phoneticPr fontId="6"/>
  </si>
  <si>
    <t>未出版の楽譜　オリジナル作品のため不要</t>
    <rPh sb="0" eb="1">
      <t xml:space="preserve">ミシュッパンノガクフ </t>
    </rPh>
    <phoneticPr fontId="6"/>
  </si>
  <si>
    <t>未出版の楽譜　済んでいない</t>
    <rPh sb="0" eb="3">
      <t xml:space="preserve">ミシュッパンノガクフ </t>
    </rPh>
    <rPh sb="7" eb="8">
      <t xml:space="preserve">スンデイナイ </t>
    </rPh>
    <phoneticPr fontId="6"/>
  </si>
  <si>
    <t>　←指定された編成以外で演奏する場合は、必ず文書によって許諾を得た上で、許諾書を提出してください。</t>
    <rPh sb="2" eb="4">
      <t xml:space="preserve">シテイサレタ </t>
    </rPh>
    <rPh sb="7" eb="11">
      <t xml:space="preserve">ヘンセイイガイデ </t>
    </rPh>
    <rPh sb="12" eb="14">
      <t xml:space="preserve">エンソウスルバアイハ </t>
    </rPh>
    <rPh sb="20" eb="21">
      <t xml:space="preserve">カナラズ </t>
    </rPh>
    <rPh sb="22" eb="24">
      <t xml:space="preserve">ブンショニヨッテ </t>
    </rPh>
    <rPh sb="28" eb="30">
      <t xml:space="preserve">キョダクヲエタウエデ </t>
    </rPh>
    <rPh sb="36" eb="39">
      <t xml:space="preserve">キョダクショヲ </t>
    </rPh>
    <rPh sb="40" eb="42">
      <t xml:space="preserve">テイシュツシテクダサイ </t>
    </rPh>
    <phoneticPr fontId="6"/>
  </si>
  <si>
    <t>未出版の楽譜　済んでいる</t>
    <rPh sb="0" eb="1">
      <t xml:space="preserve">ミシュッパンノガクフ </t>
    </rPh>
    <rPh sb="7" eb="8">
      <t xml:space="preserve">スンデイル </t>
    </rPh>
    <phoneticPr fontId="6"/>
  </si>
  <si>
    <r>
      <t>■ コンクール参加申込書・裏面　</t>
    </r>
    <r>
      <rPr>
        <sz val="20"/>
        <color rgb="FFFFFF00"/>
        <rFont val="ＭＳ Ｐゴシック"/>
        <family val="2"/>
        <charset val="128"/>
      </rPr>
      <t>（印刷用）</t>
    </r>
    <r>
      <rPr>
        <sz val="20"/>
        <color theme="0"/>
        <rFont val="ＭＳ Ｐゴシック"/>
        <family val="2"/>
        <charset val="128"/>
      </rPr>
      <t xml:space="preserve"> ■</t>
    </r>
    <rPh sb="13" eb="15">
      <t xml:space="preserve">リメｎ </t>
    </rPh>
    <rPh sb="17" eb="20">
      <t xml:space="preserve">インサツヨウ </t>
    </rPh>
    <phoneticPr fontId="6"/>
  </si>
  <si>
    <t>使用する打楽器</t>
    <rPh sb="0" eb="2">
      <t xml:space="preserve">シヨウスルダガッキ </t>
    </rPh>
    <phoneticPr fontId="6"/>
  </si>
  <si>
    <t>入力欄が不足した場合の記入欄</t>
    <rPh sb="0" eb="3">
      <t xml:space="preserve">ニュウリョクランガフソクシタバアイノ </t>
    </rPh>
    <rPh sb="11" eb="14">
      <t xml:space="preserve">キニュウラｎ </t>
    </rPh>
    <phoneticPr fontId="6"/>
  </si>
  <si>
    <t>※ 打楽器を使用しない場合、このページは必要ありません。</t>
    <rPh sb="2" eb="5">
      <t xml:space="preserve">ダガッキヲシヨウシナイバアイ </t>
    </rPh>
    <rPh sb="20" eb="22">
      <t xml:space="preserve">ヒツヨウアリマセｎ </t>
    </rPh>
    <phoneticPr fontId="6"/>
  </si>
  <si>
    <t>グロッケン</t>
    <phoneticPr fontId="6"/>
  </si>
  <si>
    <t>入力例</t>
    <rPh sb="0" eb="3">
      <t xml:space="preserve">ニュウリョクレイ </t>
    </rPh>
    <phoneticPr fontId="6"/>
  </si>
  <si>
    <t>ティンパニ（S,M,L,LL）</t>
    <phoneticPr fontId="6"/>
  </si>
  <si>
    <t>マリンバ（5オクターブ）</t>
    <phoneticPr fontId="6"/>
  </si>
  <si>
    <t>ビブラフォン</t>
    <phoneticPr fontId="6"/>
  </si>
  <si>
    <t>シロフォン</t>
    <phoneticPr fontId="6"/>
  </si>
  <si>
    <t>トム（4台）</t>
    <rPh sb="4" eb="5">
      <t xml:space="preserve">ダイ </t>
    </rPh>
    <phoneticPr fontId="6"/>
  </si>
  <si>
    <t>スネアドラム</t>
    <phoneticPr fontId="6"/>
  </si>
  <si>
    <t>銅鑼</t>
    <rPh sb="0" eb="2">
      <t xml:space="preserve">ドラ </t>
    </rPh>
    <phoneticPr fontId="6"/>
  </si>
  <si>
    <t>チャイム</t>
    <phoneticPr fontId="6"/>
  </si>
  <si>
    <t>バスドラム（2台）</t>
    <rPh sb="7" eb="8">
      <t xml:space="preserve">ダイ </t>
    </rPh>
    <phoneticPr fontId="6"/>
  </si>
  <si>
    <t>サブタイトル</t>
    <phoneticPr fontId="6"/>
  </si>
  <si>
    <t>掲載する</t>
    <rPh sb="0" eb="2">
      <t xml:space="preserve">ケイサイスル </t>
    </rPh>
    <phoneticPr fontId="6"/>
  </si>
  <si>
    <t>掲載しない</t>
    <rPh sb="0" eb="1">
      <t xml:space="preserve">ケイサイシナイ </t>
    </rPh>
    <phoneticPr fontId="6"/>
  </si>
  <si>
    <t>著作権申請に必要な項目です。
該当する場合は必ず入力してください。</t>
    <phoneticPr fontId="6"/>
  </si>
  <si>
    <t>楽曲・サブタイトルをプログラムに</t>
    <rPh sb="0" eb="2">
      <t xml:space="preserve">ガッキョク </t>
    </rPh>
    <phoneticPr fontId="6"/>
  </si>
  <si>
    <t>　　　←楽章・サブタイトルがある場合は選択してください。</t>
    <rPh sb="4" eb="6">
      <t xml:space="preserve">ガクショウ </t>
    </rPh>
    <rPh sb="19" eb="21">
      <t xml:space="preserve">センタクシテクダサイ </t>
    </rPh>
    <phoneticPr fontId="6"/>
  </si>
  <si>
    <t>楽章・サブタイトルがある場合</t>
    <rPh sb="0" eb="2">
      <t xml:space="preserve">ガクショウ </t>
    </rPh>
    <phoneticPr fontId="6"/>
  </si>
  <si>
    <t>楽章・サブタイトルをプログラムに掲載するか・しないかを選択してください。
プログラムに掲載された内容でアナウンスをします。
プログラムに掲載しない（アナウンスしない）場合でも、著作権の申請は必要です。</t>
    <rPh sb="0" eb="2">
      <t xml:space="preserve">ガクショウ </t>
    </rPh>
    <rPh sb="16" eb="18">
      <t xml:space="preserve">ケイサイスルカ </t>
    </rPh>
    <rPh sb="27" eb="29">
      <t xml:space="preserve">センタクシテクダサイ </t>
    </rPh>
    <rPh sb="42" eb="44">
      <t xml:space="preserve">ケイサイサレタナイヨウデ </t>
    </rPh>
    <rPh sb="68" eb="70">
      <t xml:space="preserve">ケイサイ </t>
    </rPh>
    <phoneticPr fontId="6"/>
  </si>
  <si>
    <r>
      <t xml:space="preserve">プログラムに掲載しない場合は </t>
    </r>
    <r>
      <rPr>
        <sz val="12"/>
        <color rgb="FFFF0000"/>
        <rFont val="ＭＳ Ｐゴシック"/>
        <family val="2"/>
        <charset val="128"/>
      </rPr>
      <t>[印刷(アナウンス原稿)]</t>
    </r>
    <r>
      <rPr>
        <sz val="12"/>
        <color theme="1"/>
        <rFont val="ＭＳ Ｐゴシック"/>
        <family val="2"/>
        <charset val="128"/>
      </rPr>
      <t xml:space="preserve"> で </t>
    </r>
    <r>
      <rPr>
        <sz val="12"/>
        <color rgb="FFFF0000"/>
        <rFont val="ＭＳ Ｐゴシック"/>
        <family val="2"/>
        <charset val="128"/>
      </rPr>
      <t>[掲載しない]</t>
    </r>
    <r>
      <rPr>
        <sz val="12"/>
        <color theme="1"/>
        <rFont val="ＭＳ Ｐゴシック"/>
        <family val="2"/>
        <charset val="128"/>
      </rPr>
      <t xml:space="preserve"> を選択してください。
プログラムに掲載された内容でアナウンスをします。
プログラムに掲載しない（アナウンスしない）場合でも、</t>
    </r>
    <r>
      <rPr>
        <sz val="12"/>
        <color rgb="FFFF0000"/>
        <rFont val="ＭＳ Ｐゴシック"/>
        <family val="2"/>
        <charset val="128"/>
      </rPr>
      <t>著作権の申請は必要</t>
    </r>
    <r>
      <rPr>
        <sz val="12"/>
        <color theme="1"/>
        <rFont val="ＭＳ Ｐゴシック"/>
        <family val="2"/>
        <charset val="128"/>
      </rPr>
      <t>です。</t>
    </r>
    <phoneticPr fontId="6"/>
  </si>
  <si>
    <t>楽章・サブタイトルがある場合、プログラムに [掲載する] or [掲載しない] を選択してから印刷してください。</t>
    <rPh sb="0" eb="2">
      <t xml:space="preserve">ガクショウ </t>
    </rPh>
    <rPh sb="23" eb="25">
      <t xml:space="preserve">ケイサイスルカ </t>
    </rPh>
    <rPh sb="33" eb="35">
      <t xml:space="preserve">ケイサイシナイ </t>
    </rPh>
    <rPh sb="41" eb="43">
      <t xml:space="preserve">センタクシテ </t>
    </rPh>
    <rPh sb="47" eb="49">
      <t xml:space="preserve">インサツシテクダサイ </t>
    </rPh>
    <phoneticPr fontId="6"/>
  </si>
  <si>
    <t>←チケット最低枚数算出用</t>
    <rPh sb="9" eb="12">
      <t xml:space="preserve">サンシュツヨウ </t>
    </rPh>
    <phoneticPr fontId="6"/>
  </si>
  <si>
    <t>次は、打楽器を使用する団体は[演奏情報(打楽器)]、使用しない団体は [入場券に関する情報] を入力してください</t>
    <rPh sb="0" eb="1">
      <t xml:space="preserve">ツギハ </t>
    </rPh>
    <rPh sb="3" eb="6">
      <t xml:space="preserve">ダガッキヲシヨウスルダンタイハ </t>
    </rPh>
    <rPh sb="15" eb="19">
      <t xml:space="preserve">エンソウジョウホウ </t>
    </rPh>
    <rPh sb="20" eb="23">
      <t xml:space="preserve">シヨウダガッキ </t>
    </rPh>
    <rPh sb="26" eb="28">
      <t xml:space="preserve">シヨウシナイダンタイハ </t>
    </rPh>
    <rPh sb="36" eb="39">
      <t xml:space="preserve">ニュウジョウケｎ </t>
    </rPh>
    <rPh sb="48" eb="50">
      <t xml:space="preserve">ニュウリョクシテクダサイ </t>
    </rPh>
    <phoneticPr fontId="6"/>
  </si>
  <si>
    <t>（小学生・大学・職場・一般部門には別に用紙があります）</t>
    <rPh sb="1" eb="4">
      <t xml:space="preserve">ショウガクセイ </t>
    </rPh>
    <rPh sb="5" eb="7">
      <t xml:space="preserve">ダイガク </t>
    </rPh>
    <rPh sb="8" eb="10">
      <t xml:space="preserve">ショクバ </t>
    </rPh>
    <rPh sb="11" eb="13">
      <t xml:space="preserve">イッパｎ </t>
    </rPh>
    <rPh sb="13" eb="15">
      <t xml:space="preserve">ブモンニハ </t>
    </rPh>
    <rPh sb="17" eb="18">
      <t xml:space="preserve">ベツニ </t>
    </rPh>
    <rPh sb="19" eb="21">
      <t xml:space="preserve">ヨウシガ </t>
    </rPh>
    <phoneticPr fontId="6"/>
  </si>
  <si>
    <t>※ 打楽器を使用しない場合、[参加申込書（使用打楽器）]　は必要ありません。</t>
    <rPh sb="2" eb="5">
      <t xml:space="preserve">ダガッキヲシヨウシナイバアイ </t>
    </rPh>
    <rPh sb="15" eb="20">
      <t xml:space="preserve">サンカモウシコミショ </t>
    </rPh>
    <rPh sb="21" eb="26">
      <t xml:space="preserve">シヨウダガッキ </t>
    </rPh>
    <rPh sb="30" eb="32">
      <t xml:space="preserve">ヒツヨウアリマセｎ </t>
    </rPh>
    <phoneticPr fontId="6"/>
  </si>
  <si>
    <t>　　（両面印刷ではありません）</t>
    <rPh sb="3" eb="7">
      <t xml:space="preserve">リョウメンインサツ </t>
    </rPh>
    <phoneticPr fontId="6"/>
  </si>
  <si>
    <r>
      <t>※ 打楽器を使用する編成の場合、</t>
    </r>
    <r>
      <rPr>
        <sz val="12"/>
        <color rgb="FF0070C0"/>
        <rFont val="ＭＳ Ｐゴシック"/>
        <family val="2"/>
        <charset val="128"/>
      </rPr>
      <t xml:space="preserve"> [参加申込書（使用打楽器）]</t>
    </r>
    <r>
      <rPr>
        <sz val="12"/>
        <color rgb="FFFF0000"/>
        <rFont val="ＭＳ Ｐゴシック"/>
        <family val="2"/>
        <charset val="128"/>
      </rPr>
      <t>　を　[参加申込書]　の２ページ目として必ず提出してください。</t>
    </r>
    <rPh sb="2" eb="5">
      <t xml:space="preserve">ダガッキヲ </t>
    </rPh>
    <rPh sb="6" eb="8">
      <t xml:space="preserve">シヨウスルヘンレイノバアイハ </t>
    </rPh>
    <rPh sb="10" eb="12">
      <t xml:space="preserve">ヘンセイ </t>
    </rPh>
    <rPh sb="18" eb="23">
      <t xml:space="preserve">サンカモウシコミショ </t>
    </rPh>
    <rPh sb="24" eb="29">
      <t xml:space="preserve">シヨウダガッキ </t>
    </rPh>
    <rPh sb="51" eb="52">
      <t xml:space="preserve">カナラズ </t>
    </rPh>
    <rPh sb="53" eb="55">
      <t xml:space="preserve">テイシュツ </t>
    </rPh>
    <phoneticPr fontId="6"/>
  </si>
  <si>
    <r>
      <t>※ 打楽器を使用する編成の場合、</t>
    </r>
    <r>
      <rPr>
        <sz val="12"/>
        <color rgb="FF0070C0"/>
        <rFont val="ＭＳ Ｐゴシック"/>
        <family val="2"/>
        <charset val="128"/>
      </rPr>
      <t>[参加申込書]の２ページ目として、このページを必ず提出</t>
    </r>
    <r>
      <rPr>
        <sz val="12"/>
        <color rgb="FFFF0000"/>
        <rFont val="ＭＳ Ｐゴシック"/>
        <family val="2"/>
        <charset val="128"/>
      </rPr>
      <t>してください。</t>
    </r>
    <rPh sb="2" eb="5">
      <t xml:space="preserve">ダガッキヲ </t>
    </rPh>
    <rPh sb="6" eb="8">
      <t xml:space="preserve">シヨウスルヘンレイノバアイハ </t>
    </rPh>
    <rPh sb="10" eb="12">
      <t xml:space="preserve">ヘンセイ </t>
    </rPh>
    <rPh sb="17" eb="22">
      <t xml:space="preserve">サンカモウシコミショノ </t>
    </rPh>
    <rPh sb="39" eb="40">
      <t xml:space="preserve">カナラズ </t>
    </rPh>
    <rPh sb="41" eb="43">
      <t xml:space="preserve">テイシュツシテクダサイ </t>
    </rPh>
    <phoneticPr fontId="6"/>
  </si>
  <si>
    <t>参加申込書・打楽器</t>
    <rPh sb="0" eb="5">
      <t xml:space="preserve">サンカモウシコミショ </t>
    </rPh>
    <rPh sb="6" eb="9">
      <t xml:space="preserve">ダガッキ </t>
    </rPh>
    <phoneticPr fontId="6"/>
  </si>
  <si>
    <r>
      <t>←　この部分は　</t>
    </r>
    <r>
      <rPr>
        <sz val="12"/>
        <color rgb="FFFF0000"/>
        <rFont val="ＭＳ Ｐゴシック"/>
        <family val="2"/>
        <charset val="128"/>
      </rPr>
      <t>選択</t>
    </r>
    <r>
      <rPr>
        <sz val="12"/>
        <color theme="1"/>
        <rFont val="ＭＳ Ｐゴシック"/>
        <family val="2"/>
        <charset val="128"/>
      </rPr>
      <t>　してください。</t>
    </r>
    <rPh sb="8" eb="10">
      <t xml:space="preserve">センタク </t>
    </rPh>
    <phoneticPr fontId="6"/>
  </si>
  <si>
    <r>
      <t>←　この部分は　</t>
    </r>
    <r>
      <rPr>
        <sz val="12"/>
        <color rgb="FFFF0000"/>
        <rFont val="ＭＳ Ｐゴシック"/>
        <family val="2"/>
        <charset val="128"/>
      </rPr>
      <t>入力</t>
    </r>
    <r>
      <rPr>
        <sz val="12"/>
        <color theme="1"/>
        <rFont val="ＭＳ Ｐゴシック"/>
        <family val="2"/>
        <charset val="128"/>
      </rPr>
      <t>　してください。</t>
    </r>
    <rPh sb="8" eb="10">
      <t xml:space="preserve">ニュウリョク </t>
    </rPh>
    <phoneticPr fontId="6"/>
  </si>
  <si>
    <r>
      <rPr>
        <sz val="12"/>
        <color rgb="FFFF0000"/>
        <rFont val="ＭＳ Ｐゴシック"/>
        <family val="2"/>
        <charset val="128"/>
      </rPr>
      <t>打楽器を使用する団体のみ、[参加申込書]の２ページ目として提出</t>
    </r>
    <r>
      <rPr>
        <sz val="12"/>
        <color theme="1"/>
        <rFont val="ＭＳ Ｐゴシック"/>
        <family val="2"/>
        <charset val="128"/>
      </rPr>
      <t>してください。（両面印刷ではありません）</t>
    </r>
    <rPh sb="0" eb="3">
      <t xml:space="preserve">ダガッキヲシヨウスル </t>
    </rPh>
    <rPh sb="8" eb="10">
      <t xml:space="preserve">ダンタイノミ </t>
    </rPh>
    <rPh sb="14" eb="19">
      <t xml:space="preserve">サンカモウシコミショ </t>
    </rPh>
    <rPh sb="29" eb="31">
      <t xml:space="preserve">テイシュツ </t>
    </rPh>
    <rPh sb="39" eb="43">
      <t>リョウメンインサツデハア</t>
    </rPh>
    <phoneticPr fontId="6"/>
  </si>
  <si>
    <t>アンサンブルコンテストプログラムに、団体名・出演者名が記載されることを</t>
    <rPh sb="18" eb="21">
      <t xml:space="preserve">ダンタイメイ </t>
    </rPh>
    <rPh sb="22" eb="26">
      <t xml:space="preserve">シュツエンシャメイガ </t>
    </rPh>
    <rPh sb="27" eb="28">
      <t xml:space="preserve">キサイサレルコトヲ </t>
    </rPh>
    <phoneticPr fontId="6"/>
  </si>
  <si>
    <t>＊アンサンブルコンテストに、団体名・出演者名が記載されることを</t>
    <rPh sb="14" eb="17">
      <t xml:space="preserve">ダンタイメイ </t>
    </rPh>
    <rPh sb="18" eb="22">
      <t xml:space="preserve">シュツエンシャメイガ </t>
    </rPh>
    <rPh sb="23" eb="24">
      <t xml:space="preserve">キサイサレルコトヲ </t>
    </rPh>
    <phoneticPr fontId="6"/>
  </si>
  <si>
    <t>第57回 北九州アンサンブルコンテスト</t>
    <rPh sb="0" eb="1">
      <t xml:space="preserve">ダイ </t>
    </rPh>
    <rPh sb="3" eb="4">
      <t xml:space="preserve">カイ </t>
    </rPh>
    <rPh sb="5" eb="8">
      <t xml:space="preserve">キタキュウシュウスイソウガクコンクール </t>
    </rPh>
    <phoneticPr fontId="6"/>
  </si>
  <si>
    <t>出版されている楽譜（レンタルを含む）を使用しているので不要</t>
  </si>
  <si>
    <t>入場券</t>
    <rPh sb="0" eb="3">
      <t xml:space="preserve">ニュウジョウケｎ </t>
    </rPh>
    <phoneticPr fontId="6"/>
  </si>
  <si>
    <t>一般</t>
    <rPh sb="0" eb="2">
      <t xml:space="preserve">イッパｎ </t>
    </rPh>
    <phoneticPr fontId="6"/>
  </si>
  <si>
    <t>学生</t>
    <rPh sb="0" eb="2">
      <t xml:space="preserve">ガクセイ </t>
    </rPh>
    <phoneticPr fontId="6"/>
  </si>
  <si>
    <t>学生（小中高）</t>
    <rPh sb="0" eb="2">
      <t xml:space="preserve">ガクセイ </t>
    </rPh>
    <rPh sb="3" eb="4">
      <t xml:space="preserve">ショウガクセイイジョウ </t>
    </rPh>
    <rPh sb="4" eb="6">
      <t xml:space="preserve">チュウコウ </t>
    </rPh>
    <phoneticPr fontId="6"/>
  </si>
  <si>
    <t>合計</t>
    <rPh sb="0" eb="2">
      <t xml:space="preserve">ゴウケイ </t>
    </rPh>
    <phoneticPr fontId="6"/>
  </si>
  <si>
    <t>←チケット枚数</t>
    <rPh sb="1" eb="5">
      <t xml:space="preserve">チケットマイスウ </t>
    </rPh>
    <phoneticPr fontId="6"/>
  </si>
  <si>
    <t>←枚数OK</t>
    <rPh sb="1" eb="3">
      <t xml:space="preserve">マイスウ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</si>
</sst>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0_);[Red]\(&quot;¥&quot;#,##0\)"/>
    <numFmt numFmtId="178" formatCode="[$]ggge&quot;年&quot;m&quot;月&quot;d&quot;日&quot;;@" x16r2:formatCode16="[$-ja-JP-x-gannen]ggge&quot;年&quot;m&quot;月&quot;d&quot;日&quot;;@"/>
  </numFmts>
  <fonts count="33">
    <font>
      <sz val="12"/>
      <color theme="1"/>
      <name val="ＭＳ Ｐゴシック"/>
      <family val="2"/>
      <charset val="128"/>
    </font>
    <font>
      <sz val="6"/>
      <name val="Yu Gothic"/>
      <family val="2"/>
      <charset val="128"/>
    </font>
    <font>
      <sz val="14"/>
      <color theme="1"/>
      <name val="ＭＳ Ｐゴシック"/>
      <family val="2"/>
      <charset val="128"/>
    </font>
    <font>
      <sz val="13"/>
      <color theme="1"/>
      <name val="ＭＳ Ｐゴシック"/>
      <family val="2"/>
      <charset val="128"/>
    </font>
    <font>
      <sz val="15"/>
      <color theme="1"/>
      <name val="ＭＳ Ｐゴシック"/>
      <family val="2"/>
      <charset val="128"/>
    </font>
    <font>
      <sz val="22"/>
      <color theme="1"/>
      <name val="ＭＳ Ｐゴシック"/>
      <family val="2"/>
      <charset val="128"/>
    </font>
    <font>
      <sz val="6"/>
      <name val="ＭＳ Ｐゴシック"/>
      <family val="2"/>
      <charset val="128"/>
    </font>
    <font>
      <sz val="20"/>
      <color theme="1"/>
      <name val="ＭＳ Ｐゴシック"/>
      <family val="2"/>
      <charset val="128"/>
    </font>
    <font>
      <sz val="16"/>
      <color theme="1"/>
      <name val="ＭＳ Ｐゴシック"/>
      <family val="2"/>
      <charset val="128"/>
    </font>
    <font>
      <sz val="12"/>
      <color rgb="FFFF0000"/>
      <name val="ＭＳ Ｐゴシック"/>
      <family val="2"/>
      <charset val="128"/>
    </font>
    <font>
      <sz val="18"/>
      <color theme="0"/>
      <name val="ＭＳ Ｐゴシック"/>
      <family val="2"/>
      <charset val="128"/>
    </font>
    <font>
      <sz val="26"/>
      <color theme="0"/>
      <name val="ＭＳ Ｐゴシック"/>
      <family val="2"/>
      <charset val="128"/>
    </font>
    <font>
      <sz val="14"/>
      <color theme="0"/>
      <name val="ＭＳ Ｐゴシック"/>
      <family val="2"/>
      <charset val="128"/>
    </font>
    <font>
      <sz val="22"/>
      <color theme="0"/>
      <name val="ＭＳ Ｐゴシック"/>
      <family val="2"/>
      <charset val="128"/>
    </font>
    <font>
      <sz val="26"/>
      <color theme="1"/>
      <name val="ＭＳ Ｐゴシック"/>
      <family val="2"/>
      <charset val="128"/>
    </font>
    <font>
      <sz val="20"/>
      <color theme="0"/>
      <name val="ＭＳ Ｐゴシック"/>
      <family val="2"/>
      <charset val="128"/>
    </font>
    <font>
      <sz val="12"/>
      <color theme="1"/>
      <name val="ＭＳ ゴシック"/>
      <family val="2"/>
      <charset val="128"/>
    </font>
    <font>
      <sz val="14"/>
      <color rgb="FFFFFF00"/>
      <name val="ＭＳ Ｐゴシック"/>
      <family val="2"/>
      <charset val="128"/>
    </font>
    <font>
      <sz val="14"/>
      <color theme="1"/>
      <name val="ＭＳ ゴシック"/>
      <family val="2"/>
      <charset val="128"/>
    </font>
    <font>
      <sz val="11"/>
      <color theme="1"/>
      <name val="ＭＳ Ｐゴシック"/>
      <family val="2"/>
      <charset val="128"/>
    </font>
    <font>
      <sz val="11"/>
      <color theme="0"/>
      <name val="ＭＳ Ｐゴシック"/>
      <family val="2"/>
      <charset val="128"/>
    </font>
    <font>
      <b/>
      <sz val="22"/>
      <color theme="1"/>
      <name val="ＭＳ Ｐゴシック"/>
      <family val="2"/>
      <charset val="128"/>
    </font>
    <font>
      <sz val="20"/>
      <color rgb="FFFFFF00"/>
      <name val="ＭＳ Ｐゴシック"/>
      <family val="2"/>
      <charset val="128"/>
    </font>
    <font>
      <b/>
      <sz val="14"/>
      <color theme="1"/>
      <name val="ＭＳ Ｐゴシック"/>
      <family val="2"/>
      <charset val="128"/>
    </font>
    <font>
      <sz val="10"/>
      <color theme="1"/>
      <name val="ＭＳ Ｐゴシック"/>
      <family val="2"/>
      <charset val="128"/>
    </font>
    <font>
      <b/>
      <sz val="12"/>
      <color rgb="FFFF0000"/>
      <name val="ＭＳ Ｐゴシック"/>
      <family val="2"/>
      <charset val="128"/>
    </font>
    <font>
      <b/>
      <sz val="18"/>
      <color theme="1"/>
      <name val="ＭＳ Ｐゴシック"/>
      <family val="2"/>
      <charset val="128"/>
    </font>
    <font>
      <sz val="14"/>
      <color rgb="FFFF0000"/>
      <name val="ＭＳ Ｐゴシック"/>
      <family val="2"/>
      <charset val="128"/>
    </font>
    <font>
      <sz val="18"/>
      <color theme="1"/>
      <name val="ＭＳ Ｐゴシック"/>
      <family val="2"/>
      <charset val="128"/>
    </font>
    <font>
      <sz val="14"/>
      <name val="ＭＳ Ｐゴシック"/>
      <family val="2"/>
      <charset val="128"/>
    </font>
    <font>
      <sz val="12"/>
      <name val="ＭＳ Ｐゴシック"/>
      <family val="2"/>
      <charset val="128"/>
    </font>
    <font>
      <sz val="18"/>
      <color rgb="FFFF0000"/>
      <name val="ＭＳ Ｐゴシック"/>
      <family val="2"/>
      <charset val="128"/>
    </font>
    <font>
      <sz val="12"/>
      <color rgb="FF0070C0"/>
      <name val="ＭＳ Ｐゴシック"/>
      <family val="2"/>
      <charset val="128"/>
    </font>
  </fonts>
  <fills count="13">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0000"/>
        <bgColor indexed="64"/>
      </patternFill>
    </fill>
    <fill>
      <patternFill patternType="solid">
        <fgColor rgb="FF7030A0"/>
        <bgColor indexed="64"/>
      </patternFill>
    </fill>
    <fill>
      <patternFill patternType="solid">
        <fgColor theme="0"/>
        <bgColor indexed="64"/>
      </patternFill>
    </fill>
    <fill>
      <patternFill patternType="solid">
        <fgColor theme="4" tint="0.79998168889431442"/>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5" tint="0.79998168889431442"/>
        <bgColor indexed="64"/>
      </patternFill>
    </fill>
  </fills>
  <borders count="175">
    <border>
      <left/>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bottom style="thick">
        <color indexed="64"/>
      </bottom>
      <diagonal/>
    </border>
    <border>
      <left/>
      <right style="thick">
        <color indexed="64"/>
      </right>
      <top/>
      <bottom/>
      <diagonal/>
    </border>
    <border>
      <left/>
      <right/>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thin">
        <color indexed="64"/>
      </right>
      <top style="dashed">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dashed">
        <color indexed="64"/>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ck">
        <color indexed="64"/>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auto="1"/>
      </left>
      <right style="dashed">
        <color auto="1"/>
      </right>
      <top style="thin">
        <color indexed="64"/>
      </top>
      <bottom/>
      <diagonal/>
    </border>
    <border>
      <left style="dashed">
        <color auto="1"/>
      </left>
      <right style="thin">
        <color indexed="64"/>
      </right>
      <top style="thin">
        <color indexed="64"/>
      </top>
      <bottom/>
      <diagonal/>
    </border>
    <border>
      <left style="dashed">
        <color indexed="64"/>
      </left>
      <right/>
      <top style="thin">
        <color indexed="64"/>
      </top>
      <bottom style="thin">
        <color indexed="64"/>
      </bottom>
      <diagonal/>
    </border>
    <border>
      <left style="thick">
        <color indexed="64"/>
      </left>
      <right style="dashed">
        <color indexed="64"/>
      </right>
      <top style="thick">
        <color indexed="64"/>
      </top>
      <bottom style="thick">
        <color indexed="64"/>
      </bottom>
      <diagonal/>
    </border>
    <border>
      <left style="dashed">
        <color indexed="64"/>
      </left>
      <right style="dashed">
        <color indexed="64"/>
      </right>
      <top style="thick">
        <color indexed="64"/>
      </top>
      <bottom style="thick">
        <color indexed="64"/>
      </bottom>
      <diagonal/>
    </border>
    <border>
      <left style="dashed">
        <color indexed="64"/>
      </left>
      <right style="thick">
        <color indexed="64"/>
      </right>
      <top style="thick">
        <color indexed="64"/>
      </top>
      <bottom style="thick">
        <color indexed="64"/>
      </bottom>
      <diagonal/>
    </border>
    <border>
      <left/>
      <right style="dashed">
        <color indexed="64"/>
      </right>
      <top style="thin">
        <color indexed="64"/>
      </top>
      <bottom style="thin">
        <color indexed="64"/>
      </bottom>
      <diagonal/>
    </border>
    <border>
      <left style="thin">
        <color indexed="64"/>
      </left>
      <right style="dashed">
        <color auto="1"/>
      </right>
      <top style="thin">
        <color indexed="64"/>
      </top>
      <bottom/>
      <diagonal/>
    </border>
    <border>
      <left style="dashed">
        <color indexed="64"/>
      </left>
      <right style="thin">
        <color indexed="64"/>
      </right>
      <top/>
      <bottom/>
      <diagonal/>
    </border>
    <border>
      <left style="thin">
        <color indexed="64"/>
      </left>
      <right style="thick">
        <color indexed="64"/>
      </right>
      <top/>
      <bottom/>
      <diagonal/>
    </border>
    <border>
      <left/>
      <right style="thick">
        <color indexed="64"/>
      </right>
      <top style="medium">
        <color indexed="64"/>
      </top>
      <bottom/>
      <diagonal/>
    </border>
    <border>
      <left/>
      <right style="thick">
        <color indexed="64"/>
      </right>
      <top/>
      <bottom style="medium">
        <color indexed="64"/>
      </bottom>
      <diagonal/>
    </border>
    <border>
      <left style="dashed">
        <color auto="1"/>
      </left>
      <right style="thin">
        <color indexed="64"/>
      </right>
      <top/>
      <bottom style="thin">
        <color indexed="64"/>
      </bottom>
      <diagonal/>
    </border>
    <border>
      <left style="thin">
        <color indexed="64"/>
      </left>
      <right style="dashed">
        <color auto="1"/>
      </right>
      <top/>
      <bottom style="thin">
        <color indexed="64"/>
      </bottom>
      <diagonal/>
    </border>
    <border>
      <left style="dashed">
        <color auto="1"/>
      </left>
      <right style="dashed">
        <color auto="1"/>
      </right>
      <top/>
      <bottom style="thin">
        <color indexed="64"/>
      </bottom>
      <diagonal/>
    </border>
    <border>
      <left/>
      <right style="dashed">
        <color auto="1"/>
      </right>
      <top/>
      <bottom style="thin">
        <color indexed="64"/>
      </bottom>
      <diagonal/>
    </border>
    <border>
      <left style="thick">
        <color indexed="64"/>
      </left>
      <right style="thin">
        <color indexed="64"/>
      </right>
      <top/>
      <bottom/>
      <diagonal/>
    </border>
    <border>
      <left style="thick">
        <color indexed="64"/>
      </left>
      <right style="thin">
        <color indexed="64"/>
      </right>
      <top style="medium">
        <color indexed="64"/>
      </top>
      <bottom/>
      <diagonal/>
    </border>
    <border>
      <left style="thick">
        <color indexed="64"/>
      </left>
      <right style="thin">
        <color indexed="64"/>
      </right>
      <top/>
      <bottom style="medium">
        <color indexed="64"/>
      </bottom>
      <diagonal/>
    </border>
    <border>
      <left style="thin">
        <color indexed="64"/>
      </left>
      <right/>
      <top style="dashed">
        <color indexed="64"/>
      </top>
      <bottom style="thick">
        <color indexed="64"/>
      </bottom>
      <diagonal/>
    </border>
    <border>
      <left/>
      <right/>
      <top style="dashed">
        <color indexed="64"/>
      </top>
      <bottom style="thick">
        <color indexed="64"/>
      </bottom>
      <diagonal/>
    </border>
    <border>
      <left/>
      <right style="thin">
        <color indexed="64"/>
      </right>
      <top style="dashed">
        <color indexed="64"/>
      </top>
      <bottom style="thick">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auto="1"/>
      </left>
      <right style="medium">
        <color auto="1"/>
      </right>
      <top style="medium">
        <color auto="1"/>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thin">
        <color indexed="64"/>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hair">
        <color indexed="64"/>
      </bottom>
      <diagonal/>
    </border>
    <border>
      <left style="thin">
        <color indexed="64"/>
      </left>
      <right/>
      <top style="thick">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447">
    <xf numFmtId="0" fontId="0" fillId="0" borderId="0" xfId="0">
      <alignment vertical="center"/>
    </xf>
    <xf numFmtId="0" fontId="0" fillId="3" borderId="0" xfId="0" applyFill="1" applyProtection="1">
      <alignment vertical="center"/>
      <protection hidden="1"/>
    </xf>
    <xf numFmtId="0" fontId="10" fillId="3" borderId="0" xfId="0" applyFont="1" applyFill="1" applyProtection="1">
      <alignment vertical="center"/>
      <protection hidden="1"/>
    </xf>
    <xf numFmtId="0" fontId="0" fillId="0" borderId="0" xfId="0" applyProtection="1">
      <alignment vertical="center"/>
      <protection hidden="1"/>
    </xf>
    <xf numFmtId="0" fontId="2" fillId="0" borderId="0" xfId="0" applyFont="1" applyProtection="1">
      <alignment vertical="center"/>
      <protection hidden="1"/>
    </xf>
    <xf numFmtId="0" fontId="9" fillId="2" borderId="0" xfId="0" applyFont="1" applyFill="1" applyProtection="1">
      <alignment vertical="center"/>
      <protection hidden="1"/>
    </xf>
    <xf numFmtId="0" fontId="0" fillId="0" borderId="28" xfId="0" applyBorder="1" applyProtection="1">
      <alignment vertical="center"/>
      <protection hidden="1"/>
    </xf>
    <xf numFmtId="0" fontId="0" fillId="0" borderId="29" xfId="0" applyBorder="1" applyProtection="1">
      <alignment vertical="center"/>
      <protection hidden="1"/>
    </xf>
    <xf numFmtId="0" fontId="0" fillId="0" borderId="27" xfId="0" applyBorder="1" applyProtection="1">
      <alignment vertical="center"/>
      <protection hidden="1"/>
    </xf>
    <xf numFmtId="0" fontId="0" fillId="0" borderId="47" xfId="0" applyBorder="1" applyAlignment="1" applyProtection="1">
      <alignment vertical="center" shrinkToFit="1"/>
      <protection hidden="1"/>
    </xf>
    <xf numFmtId="0" fontId="0" fillId="0" borderId="73" xfId="0" applyBorder="1" applyAlignment="1" applyProtection="1">
      <alignment vertical="center" shrinkToFit="1"/>
      <protection hidden="1"/>
    </xf>
    <xf numFmtId="0" fontId="0" fillId="0" borderId="37" xfId="0" applyBorder="1" applyAlignment="1" applyProtection="1">
      <alignment horizontal="center" vertical="center"/>
      <protection hidden="1"/>
    </xf>
    <xf numFmtId="0" fontId="0" fillId="0" borderId="74" xfId="0" applyBorder="1" applyProtection="1">
      <alignment vertical="center"/>
      <protection hidden="1"/>
    </xf>
    <xf numFmtId="0" fontId="0" fillId="0" borderId="42" xfId="0" applyBorder="1" applyAlignment="1" applyProtection="1">
      <alignment horizontal="center" vertical="center"/>
      <protection hidden="1"/>
    </xf>
    <xf numFmtId="0" fontId="0" fillId="0" borderId="17" xfId="0" applyBorder="1" applyProtection="1">
      <alignment vertical="center"/>
      <protection hidden="1"/>
    </xf>
    <xf numFmtId="0" fontId="0" fillId="0" borderId="18" xfId="0" applyBorder="1" applyAlignment="1" applyProtection="1">
      <alignment horizontal="right" vertical="center"/>
      <protection hidden="1"/>
    </xf>
    <xf numFmtId="0" fontId="0" fillId="0" borderId="68" xfId="0" applyBorder="1" applyAlignment="1" applyProtection="1">
      <alignment horizontal="right" vertical="center"/>
      <protection hidden="1"/>
    </xf>
    <xf numFmtId="0" fontId="0" fillId="0" borderId="75"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0" fillId="0" borderId="51" xfId="0" applyBorder="1" applyProtection="1">
      <alignment vertical="center"/>
      <protection hidden="1"/>
    </xf>
    <xf numFmtId="0" fontId="0" fillId="0" borderId="52" xfId="0" applyBorder="1" applyAlignment="1" applyProtection="1">
      <alignment horizontal="right" vertical="center"/>
      <protection hidden="1"/>
    </xf>
    <xf numFmtId="0" fontId="0" fillId="0" borderId="27" xfId="0" applyBorder="1" applyAlignment="1" applyProtection="1">
      <alignment horizontal="right" vertical="center"/>
      <protection hidden="1"/>
    </xf>
    <xf numFmtId="0" fontId="0" fillId="0" borderId="25" xfId="0" applyBorder="1" applyAlignment="1" applyProtection="1">
      <alignment horizontal="center" vertical="center"/>
      <protection hidden="1"/>
    </xf>
    <xf numFmtId="0" fontId="0" fillId="0" borderId="69" xfId="0" applyBorder="1" applyProtection="1">
      <alignment vertical="center"/>
      <protection hidden="1"/>
    </xf>
    <xf numFmtId="0" fontId="0" fillId="0" borderId="70" xfId="0" applyBorder="1" applyProtection="1">
      <alignment vertical="center"/>
      <protection hidden="1"/>
    </xf>
    <xf numFmtId="0" fontId="0" fillId="0" borderId="71" xfId="0" applyBorder="1" applyProtection="1">
      <alignment vertical="center"/>
      <protection hidden="1"/>
    </xf>
    <xf numFmtId="0" fontId="0" fillId="0" borderId="72" xfId="0" applyBorder="1" applyAlignment="1" applyProtection="1">
      <alignment horizontal="center" vertical="center"/>
      <protection hidden="1"/>
    </xf>
    <xf numFmtId="0" fontId="2" fillId="0" borderId="71" xfId="0" applyFont="1" applyBorder="1" applyAlignment="1" applyProtection="1">
      <alignment horizontal="center" vertical="center"/>
      <protection hidden="1"/>
    </xf>
    <xf numFmtId="0" fontId="2" fillId="0" borderId="69" xfId="0" applyFont="1" applyBorder="1" applyAlignment="1" applyProtection="1">
      <alignment horizontal="center" vertical="center"/>
      <protection hidden="1"/>
    </xf>
    <xf numFmtId="0" fontId="0" fillId="0" borderId="63" xfId="0" applyBorder="1" applyProtection="1">
      <alignment vertical="center"/>
      <protection hidden="1"/>
    </xf>
    <xf numFmtId="0" fontId="0" fillId="0" borderId="56" xfId="0" applyBorder="1" applyProtection="1">
      <alignment vertical="center"/>
      <protection hidden="1"/>
    </xf>
    <xf numFmtId="0" fontId="0" fillId="0" borderId="54" xfId="0" applyBorder="1" applyProtection="1">
      <alignment vertical="center"/>
      <protection hidden="1"/>
    </xf>
    <xf numFmtId="0" fontId="0" fillId="0" borderId="64" xfId="0" applyBorder="1" applyProtection="1">
      <alignment vertical="center"/>
      <protection hidden="1"/>
    </xf>
    <xf numFmtId="0" fontId="0" fillId="0" borderId="58" xfId="0" applyBorder="1" applyProtection="1">
      <alignment vertical="center"/>
      <protection hidden="1"/>
    </xf>
    <xf numFmtId="0" fontId="0" fillId="0" borderId="57" xfId="0" applyBorder="1" applyProtection="1">
      <alignment vertical="center"/>
      <protection hidden="1"/>
    </xf>
    <xf numFmtId="0" fontId="0" fillId="0" borderId="65" xfId="0" applyBorder="1" applyProtection="1">
      <alignment vertical="center"/>
      <protection hidden="1"/>
    </xf>
    <xf numFmtId="0" fontId="4" fillId="0" borderId="0" xfId="0" applyFont="1" applyAlignment="1" applyProtection="1">
      <protection hidden="1"/>
    </xf>
    <xf numFmtId="0" fontId="0" fillId="0" borderId="55" xfId="0" applyBorder="1" applyProtection="1">
      <alignment vertical="center"/>
      <protection hidden="1"/>
    </xf>
    <xf numFmtId="0" fontId="0" fillId="0" borderId="59" xfId="0" applyBorder="1" applyProtection="1">
      <alignment vertical="center"/>
      <protection hidden="1"/>
    </xf>
    <xf numFmtId="0" fontId="0" fillId="0" borderId="60" xfId="0" applyBorder="1" applyProtection="1">
      <alignment vertical="center"/>
      <protection hidden="1"/>
    </xf>
    <xf numFmtId="0" fontId="0" fillId="0" borderId="61" xfId="0" applyBorder="1" applyProtection="1">
      <alignment vertical="center"/>
      <protection hidden="1"/>
    </xf>
    <xf numFmtId="0" fontId="0" fillId="0" borderId="62" xfId="0" applyBorder="1" applyProtection="1">
      <alignment vertical="center"/>
      <protection hidden="1"/>
    </xf>
    <xf numFmtId="0" fontId="11" fillId="3" borderId="0" xfId="0" applyFont="1" applyFill="1" applyProtection="1">
      <alignment vertical="center"/>
      <protection hidden="1"/>
    </xf>
    <xf numFmtId="0" fontId="2" fillId="2" borderId="0" xfId="0" applyFont="1" applyFill="1" applyAlignment="1" applyProtection="1">
      <alignment horizontal="center" vertical="center"/>
      <protection hidden="1"/>
    </xf>
    <xf numFmtId="0" fontId="12" fillId="7" borderId="0" xfId="0" applyFont="1" applyFill="1" applyAlignment="1" applyProtection="1">
      <alignment horizontal="center" vertical="center"/>
      <protection hidden="1"/>
    </xf>
    <xf numFmtId="0" fontId="13" fillId="3" borderId="0" xfId="0" applyFont="1" applyFill="1" applyProtection="1">
      <alignment vertical="center"/>
      <protection hidden="1"/>
    </xf>
    <xf numFmtId="0" fontId="0" fillId="0" borderId="12"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14" fontId="0" fillId="0" borderId="0" xfId="0" applyNumberFormat="1">
      <alignment vertical="center"/>
    </xf>
    <xf numFmtId="0" fontId="0" fillId="6" borderId="0" xfId="0" applyFill="1" applyProtection="1">
      <alignment vertical="center"/>
      <protection hidden="1"/>
    </xf>
    <xf numFmtId="0" fontId="14" fillId="8" borderId="0" xfId="0" applyFont="1" applyFill="1" applyProtection="1">
      <alignment vertical="center"/>
      <protection hidden="1"/>
    </xf>
    <xf numFmtId="0" fontId="0" fillId="8" borderId="0" xfId="0" applyFill="1" applyProtection="1">
      <alignment vertical="center"/>
      <protection hidden="1"/>
    </xf>
    <xf numFmtId="0" fontId="15" fillId="3" borderId="0" xfId="0" applyFont="1" applyFill="1" applyProtection="1">
      <alignment vertical="center"/>
      <protection hidden="1"/>
    </xf>
    <xf numFmtId="0" fontId="0" fillId="9" borderId="12" xfId="0" applyFill="1" applyBorder="1">
      <alignment vertical="center"/>
    </xf>
    <xf numFmtId="0" fontId="8" fillId="8" borderId="0" xfId="0" applyFont="1" applyFill="1" applyProtection="1">
      <alignment vertical="center"/>
      <protection hidden="1"/>
    </xf>
    <xf numFmtId="49" fontId="0" fillId="0" borderId="0" xfId="0" applyNumberFormat="1" applyAlignment="1">
      <alignment horizontal="center" vertical="center"/>
    </xf>
    <xf numFmtId="49" fontId="0" fillId="4" borderId="12" xfId="0" applyNumberFormat="1"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16" fillId="9" borderId="12" xfId="0" applyFont="1" applyFill="1" applyBorder="1">
      <alignment vertical="center"/>
    </xf>
    <xf numFmtId="0" fontId="16" fillId="9" borderId="38" xfId="0" applyFont="1" applyFill="1" applyBorder="1">
      <alignment vertical="center"/>
    </xf>
    <xf numFmtId="0" fontId="16" fillId="9" borderId="16" xfId="0" applyFont="1" applyFill="1" applyBorder="1">
      <alignment vertical="center"/>
    </xf>
    <xf numFmtId="0" fontId="16" fillId="9" borderId="88" xfId="0" applyFont="1" applyFill="1" applyBorder="1" applyAlignment="1">
      <alignment horizontal="center" vertical="center"/>
    </xf>
    <xf numFmtId="0" fontId="16" fillId="9" borderId="100" xfId="0" applyFont="1" applyFill="1" applyBorder="1">
      <alignment vertical="center"/>
    </xf>
    <xf numFmtId="49" fontId="0" fillId="4" borderId="16" xfId="0" applyNumberFormat="1" applyFill="1" applyBorder="1" applyAlignment="1" applyProtection="1">
      <alignment horizontal="center" vertical="center"/>
      <protection locked="0"/>
    </xf>
    <xf numFmtId="49" fontId="0" fillId="0" borderId="101" xfId="0" applyNumberFormat="1" applyBorder="1" applyAlignment="1">
      <alignment horizontal="center" vertical="center"/>
    </xf>
    <xf numFmtId="49" fontId="0" fillId="4" borderId="94" xfId="0" applyNumberFormat="1" applyFill="1" applyBorder="1" applyAlignment="1" applyProtection="1">
      <alignment horizontal="center" vertical="center"/>
      <protection locked="0"/>
    </xf>
    <xf numFmtId="0" fontId="16" fillId="9" borderId="4" xfId="0" applyFont="1" applyFill="1" applyBorder="1" applyAlignment="1">
      <alignment horizontal="center" vertical="center"/>
    </xf>
    <xf numFmtId="0" fontId="16" fillId="9" borderId="5" xfId="0" applyFont="1" applyFill="1" applyBorder="1">
      <alignment vertical="center"/>
    </xf>
    <xf numFmtId="0" fontId="0" fillId="9" borderId="14" xfId="0" applyFill="1" applyBorder="1">
      <alignment vertical="center"/>
    </xf>
    <xf numFmtId="49" fontId="0" fillId="4" borderId="14" xfId="0" applyNumberFormat="1" applyFill="1" applyBorder="1" applyAlignment="1" applyProtection="1">
      <alignment horizontal="center" vertical="center"/>
      <protection locked="0"/>
    </xf>
    <xf numFmtId="0" fontId="0" fillId="9" borderId="16" xfId="0" applyFill="1" applyBorder="1">
      <alignment vertical="center"/>
    </xf>
    <xf numFmtId="0" fontId="0" fillId="0" borderId="101" xfId="0" applyBorder="1">
      <alignment vertical="center"/>
    </xf>
    <xf numFmtId="0" fontId="0" fillId="0" borderId="103" xfId="0" applyBorder="1">
      <alignment vertical="center"/>
    </xf>
    <xf numFmtId="0" fontId="9" fillId="0" borderId="104" xfId="0" applyFont="1" applyBorder="1">
      <alignment vertical="center"/>
    </xf>
    <xf numFmtId="49" fontId="0" fillId="4" borderId="96" xfId="0" quotePrefix="1" applyNumberFormat="1" applyFill="1" applyBorder="1" applyAlignment="1" applyProtection="1">
      <alignment horizontal="center" vertical="center"/>
      <protection locked="0"/>
    </xf>
    <xf numFmtId="49" fontId="0" fillId="4" borderId="107" xfId="0" applyNumberFormat="1" applyFill="1" applyBorder="1" applyAlignment="1" applyProtection="1">
      <alignment horizontal="center" vertical="center"/>
      <protection locked="0"/>
    </xf>
    <xf numFmtId="0" fontId="0" fillId="0" borderId="108" xfId="0" applyBorder="1">
      <alignment vertical="center"/>
    </xf>
    <xf numFmtId="0" fontId="0" fillId="0" borderId="4" xfId="0" applyBorder="1">
      <alignment vertical="center"/>
    </xf>
    <xf numFmtId="49" fontId="0" fillId="0" borderId="20" xfId="0" applyNumberFormat="1" applyBorder="1" applyAlignment="1">
      <alignment horizontal="center" vertical="center"/>
    </xf>
    <xf numFmtId="0" fontId="0" fillId="5" borderId="92" xfId="0" applyFill="1" applyBorder="1" applyProtection="1">
      <alignment vertical="center"/>
      <protection locked="0"/>
    </xf>
    <xf numFmtId="0" fontId="0" fillId="5" borderId="94" xfId="0" applyFill="1" applyBorder="1" applyProtection="1">
      <alignment vertical="center"/>
      <protection locked="0"/>
    </xf>
    <xf numFmtId="0" fontId="0" fillId="5" borderId="87" xfId="0" applyFill="1" applyBorder="1">
      <alignment vertical="center"/>
    </xf>
    <xf numFmtId="0" fontId="0" fillId="4" borderId="87" xfId="0" applyFill="1" applyBorder="1">
      <alignment vertical="center"/>
    </xf>
    <xf numFmtId="49" fontId="0" fillId="0" borderId="0" xfId="0" applyNumberFormat="1">
      <alignment vertical="center"/>
    </xf>
    <xf numFmtId="0" fontId="17" fillId="3" borderId="0" xfId="0" applyFont="1" applyFill="1" applyAlignment="1" applyProtection="1">
      <alignment horizontal="right" vertical="center"/>
      <protection hidden="1"/>
    </xf>
    <xf numFmtId="0" fontId="0" fillId="9" borderId="12" xfId="0" applyFill="1" applyBorder="1" applyProtection="1">
      <alignment vertical="center"/>
      <protection hidden="1"/>
    </xf>
    <xf numFmtId="0" fontId="0" fillId="0" borderId="0" xfId="0"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4" xfId="0" applyBorder="1" applyProtection="1">
      <alignment vertical="center"/>
      <protection hidden="1"/>
    </xf>
    <xf numFmtId="0" fontId="0" fillId="0" borderId="104" xfId="0" applyBorder="1" applyProtection="1">
      <alignment vertical="center"/>
      <protection hidden="1"/>
    </xf>
    <xf numFmtId="0" fontId="0" fillId="0" borderId="108" xfId="0" applyBorder="1" applyProtection="1">
      <alignment vertical="center"/>
      <protection hidden="1"/>
    </xf>
    <xf numFmtId="0" fontId="0" fillId="0" borderId="1" xfId="0" applyBorder="1" applyProtection="1">
      <alignment vertical="center"/>
      <protection hidden="1"/>
    </xf>
    <xf numFmtId="0" fontId="0" fillId="0" borderId="103" xfId="0" applyBorder="1" applyProtection="1">
      <alignment vertical="center"/>
      <protection hidden="1"/>
    </xf>
    <xf numFmtId="0" fontId="0" fillId="0" borderId="110" xfId="0" applyBorder="1" applyProtection="1">
      <alignment vertical="center"/>
      <protection hidden="1"/>
    </xf>
    <xf numFmtId="0" fontId="0" fillId="0" borderId="111" xfId="0" applyBorder="1" applyAlignment="1" applyProtection="1">
      <alignment horizontal="center" vertical="center"/>
      <protection hidden="1"/>
    </xf>
    <xf numFmtId="0" fontId="0" fillId="0" borderId="112" xfId="0" applyBorder="1" applyAlignment="1" applyProtection="1">
      <alignment horizontal="center" vertical="center"/>
      <protection hidden="1"/>
    </xf>
    <xf numFmtId="0" fontId="0" fillId="0" borderId="107" xfId="0" applyBorder="1" applyAlignment="1" applyProtection="1">
      <alignment horizontal="center" vertical="center"/>
      <protection hidden="1"/>
    </xf>
    <xf numFmtId="0" fontId="0" fillId="4" borderId="16" xfId="0" applyFill="1" applyBorder="1" applyAlignment="1" applyProtection="1">
      <alignment horizontal="center" vertical="center"/>
      <protection locked="0"/>
    </xf>
    <xf numFmtId="0" fontId="0" fillId="0" borderId="94" xfId="0" applyBorder="1" applyAlignment="1" applyProtection="1">
      <alignment horizontal="center" vertical="center"/>
      <protection hidden="1"/>
    </xf>
    <xf numFmtId="0" fontId="8" fillId="0" borderId="0" xfId="0" applyFont="1" applyProtection="1">
      <alignment vertical="center"/>
      <protection hidden="1"/>
    </xf>
    <xf numFmtId="0" fontId="18" fillId="0" borderId="36" xfId="0" applyFont="1" applyBorder="1" applyAlignment="1" applyProtection="1">
      <alignment horizontal="center" vertical="center"/>
      <protection hidden="1"/>
    </xf>
    <xf numFmtId="0" fontId="0" fillId="0" borderId="35" xfId="0" applyBorder="1" applyProtection="1">
      <alignment vertical="center"/>
      <protection hidden="1"/>
    </xf>
    <xf numFmtId="0" fontId="16" fillId="0" borderId="19" xfId="0" applyFont="1" applyBorder="1" applyProtection="1">
      <alignment vertical="center"/>
      <protection hidden="1"/>
    </xf>
    <xf numFmtId="0" fontId="16" fillId="0" borderId="120" xfId="0" applyFont="1" applyBorder="1" applyProtection="1">
      <alignment vertical="center"/>
      <protection hidden="1"/>
    </xf>
    <xf numFmtId="0" fontId="16" fillId="0" borderId="113" xfId="0" applyFont="1" applyBorder="1" applyProtection="1">
      <alignment vertical="center"/>
      <protection hidden="1"/>
    </xf>
    <xf numFmtId="0" fontId="16" fillId="0" borderId="115" xfId="0" applyFont="1" applyBorder="1" applyProtection="1">
      <alignment vertical="center"/>
      <protection hidden="1"/>
    </xf>
    <xf numFmtId="0" fontId="0" fillId="0" borderId="0" xfId="0" applyAlignment="1" applyProtection="1">
      <alignment horizontal="right" vertical="center"/>
      <protection hidden="1"/>
    </xf>
    <xf numFmtId="0" fontId="16" fillId="0" borderId="0" xfId="0" applyFont="1" applyProtection="1">
      <alignment vertical="center"/>
      <protection hidden="1"/>
    </xf>
    <xf numFmtId="0" fontId="16" fillId="0" borderId="0" xfId="0" applyFont="1" applyAlignment="1" applyProtection="1">
      <alignment horizontal="distributed" vertical="center"/>
      <protection hidden="1"/>
    </xf>
    <xf numFmtId="0" fontId="0" fillId="0" borderId="0" xfId="0" applyAlignment="1" applyProtection="1">
      <alignment horizontal="distributed" vertical="center"/>
      <protection hidden="1"/>
    </xf>
    <xf numFmtId="0" fontId="0" fillId="0" borderId="2" xfId="0" applyBorder="1" applyProtection="1">
      <alignment vertical="center"/>
      <protection hidden="1"/>
    </xf>
    <xf numFmtId="0" fontId="0" fillId="0" borderId="3" xfId="0" applyBorder="1" applyProtection="1">
      <alignment vertical="center"/>
      <protection hidden="1"/>
    </xf>
    <xf numFmtId="0" fontId="0" fillId="0" borderId="111" xfId="0" applyBorder="1" applyProtection="1">
      <alignment vertical="center"/>
      <protection hidden="1"/>
    </xf>
    <xf numFmtId="0" fontId="0" fillId="0" borderId="101" xfId="0" applyBorder="1" applyProtection="1">
      <alignment vertical="center"/>
      <protection hidden="1"/>
    </xf>
    <xf numFmtId="0" fontId="0" fillId="0" borderId="121" xfId="0" applyBorder="1" applyProtection="1">
      <alignment vertical="center"/>
      <protection hidden="1"/>
    </xf>
    <xf numFmtId="0" fontId="0" fillId="0" borderId="105" xfId="0" applyBorder="1" applyAlignment="1" applyProtection="1">
      <alignment horizontal="center" vertical="center"/>
      <protection hidden="1"/>
    </xf>
    <xf numFmtId="0" fontId="0" fillId="0" borderId="95" xfId="0" applyBorder="1" applyAlignment="1" applyProtection="1">
      <alignment horizontal="center" vertical="center"/>
      <protection hidden="1"/>
    </xf>
    <xf numFmtId="0" fontId="0" fillId="0" borderId="122" xfId="0" applyBorder="1" applyAlignment="1" applyProtection="1">
      <alignment horizontal="center" vertical="center"/>
      <protection hidden="1"/>
    </xf>
    <xf numFmtId="0" fontId="0" fillId="0" borderId="123" xfId="0" applyBorder="1" applyAlignment="1" applyProtection="1">
      <alignment horizontal="center" vertical="center"/>
      <protection hidden="1"/>
    </xf>
    <xf numFmtId="0" fontId="0" fillId="0" borderId="20" xfId="0" applyBorder="1" applyProtection="1">
      <alignment vertical="center"/>
      <protection hidden="1"/>
    </xf>
    <xf numFmtId="0" fontId="16" fillId="0" borderId="9" xfId="0" applyFont="1" applyBorder="1" applyProtection="1">
      <alignment vertical="center"/>
      <protection hidden="1"/>
    </xf>
    <xf numFmtId="0" fontId="0" fillId="0" borderId="9" xfId="0" applyBorder="1" applyProtection="1">
      <alignment vertical="center"/>
      <protection hidden="1"/>
    </xf>
    <xf numFmtId="0" fontId="16" fillId="0" borderId="134" xfId="0" applyFont="1" applyBorder="1" applyAlignment="1" applyProtection="1">
      <alignment horizontal="center" vertical="center"/>
      <protection hidden="1"/>
    </xf>
    <xf numFmtId="0" fontId="16" fillId="0" borderId="135" xfId="0" applyFont="1" applyBorder="1" applyAlignment="1" applyProtection="1">
      <alignment horizontal="center" vertical="center"/>
      <protection hidden="1"/>
    </xf>
    <xf numFmtId="0" fontId="16" fillId="0" borderId="19" xfId="0" applyFont="1" applyBorder="1" applyAlignment="1" applyProtection="1">
      <alignment horizontal="center" vertical="center"/>
      <protection hidden="1"/>
    </xf>
    <xf numFmtId="0" fontId="0" fillId="0" borderId="129" xfId="0" applyBorder="1" applyAlignment="1" applyProtection="1">
      <alignment horizontal="center" vertical="center"/>
      <protection hidden="1"/>
    </xf>
    <xf numFmtId="0" fontId="0" fillId="0" borderId="130" xfId="0" applyBorder="1" applyAlignment="1" applyProtection="1">
      <alignment horizontal="center" vertical="center"/>
      <protection hidden="1"/>
    </xf>
    <xf numFmtId="0" fontId="0" fillId="0" borderId="138" xfId="0" applyBorder="1" applyAlignment="1" applyProtection="1">
      <alignment horizontal="center" vertical="center"/>
      <protection hidden="1"/>
    </xf>
    <xf numFmtId="0" fontId="0" fillId="0" borderId="140" xfId="0" applyBorder="1" applyAlignment="1" applyProtection="1">
      <alignment horizontal="center" vertical="center"/>
      <protection hidden="1"/>
    </xf>
    <xf numFmtId="0" fontId="0" fillId="0" borderId="132" xfId="0" applyBorder="1" applyAlignment="1" applyProtection="1">
      <alignment horizontal="center" vertical="center"/>
      <protection hidden="1"/>
    </xf>
    <xf numFmtId="0" fontId="0" fillId="0" borderId="133" xfId="0" applyBorder="1" applyAlignment="1" applyProtection="1">
      <alignment horizontal="center" vertical="center"/>
      <protection hidden="1"/>
    </xf>
    <xf numFmtId="0" fontId="0" fillId="0" borderId="11" xfId="0" applyBorder="1" applyProtection="1">
      <alignment vertical="center"/>
      <protection hidden="1"/>
    </xf>
    <xf numFmtId="0" fontId="0" fillId="0" borderId="142" xfId="0" applyBorder="1" applyProtection="1">
      <alignment vertical="center"/>
      <protection hidden="1"/>
    </xf>
    <xf numFmtId="0" fontId="0" fillId="0" borderId="112" xfId="0" applyBorder="1" applyProtection="1">
      <alignment vertical="center"/>
      <protection hidden="1"/>
    </xf>
    <xf numFmtId="0" fontId="25" fillId="0" borderId="0" xfId="0" applyFont="1" applyProtection="1">
      <alignment vertical="center"/>
      <protection hidden="1"/>
    </xf>
    <xf numFmtId="0" fontId="26" fillId="0" borderId="0" xfId="0" applyFont="1" applyProtection="1">
      <alignment vertical="center"/>
      <protection hidden="1"/>
    </xf>
    <xf numFmtId="0" fontId="2" fillId="9" borderId="144" xfId="0" applyFont="1" applyFill="1" applyBorder="1" applyProtection="1">
      <alignment vertical="center"/>
      <protection hidden="1"/>
    </xf>
    <xf numFmtId="177" fontId="2" fillId="9" borderId="145" xfId="0" applyNumberFormat="1" applyFont="1" applyFill="1" applyBorder="1" applyProtection="1">
      <alignment vertical="center"/>
      <protection hidden="1"/>
    </xf>
    <xf numFmtId="0" fontId="28" fillId="4" borderId="12" xfId="0" applyFont="1" applyFill="1" applyBorder="1" applyAlignment="1" applyProtection="1">
      <alignment horizontal="center" vertical="center"/>
      <protection locked="0"/>
    </xf>
    <xf numFmtId="0" fontId="2" fillId="4" borderId="12" xfId="0" applyFont="1" applyFill="1" applyBorder="1" applyAlignment="1" applyProtection="1">
      <alignment horizontal="center" vertical="center"/>
      <protection hidden="1"/>
    </xf>
    <xf numFmtId="0" fontId="2" fillId="5" borderId="12" xfId="0" applyFont="1" applyFill="1" applyBorder="1" applyAlignment="1" applyProtection="1">
      <alignment horizontal="center" vertical="center"/>
      <protection hidden="1"/>
    </xf>
    <xf numFmtId="0" fontId="2" fillId="10" borderId="12" xfId="0" applyFont="1" applyFill="1" applyBorder="1" applyAlignment="1" applyProtection="1">
      <alignment horizontal="center" vertical="center"/>
      <protection hidden="1"/>
    </xf>
    <xf numFmtId="0" fontId="29" fillId="10" borderId="0" xfId="0" applyFont="1" applyFill="1" applyAlignment="1" applyProtection="1">
      <alignment horizontal="center" vertical="center"/>
      <protection hidden="1"/>
    </xf>
    <xf numFmtId="0" fontId="30" fillId="0" borderId="0" xfId="0" applyFont="1" applyProtection="1">
      <alignment vertical="center"/>
      <protection hidden="1"/>
    </xf>
    <xf numFmtId="0" fontId="0" fillId="2" borderId="0" xfId="0" applyFill="1">
      <alignment vertical="center"/>
    </xf>
    <xf numFmtId="0" fontId="0" fillId="5" borderId="90" xfId="0" applyFill="1" applyBorder="1" applyAlignment="1" applyProtection="1">
      <alignment horizontal="center" vertical="center"/>
      <protection locked="0"/>
    </xf>
    <xf numFmtId="0" fontId="0" fillId="5" borderId="89" xfId="0" applyFill="1" applyBorder="1" applyAlignment="1" applyProtection="1">
      <alignment horizontal="center" vertical="center"/>
      <protection locked="0"/>
    </xf>
    <xf numFmtId="0" fontId="0" fillId="4" borderId="92" xfId="0" applyFill="1" applyBorder="1" applyAlignment="1" applyProtection="1">
      <alignment vertical="center" shrinkToFit="1"/>
      <protection locked="0"/>
    </xf>
    <xf numFmtId="0" fontId="0" fillId="4" borderId="94" xfId="0" applyFill="1" applyBorder="1" applyAlignment="1" applyProtection="1">
      <alignment vertical="center" shrinkToFit="1"/>
      <protection locked="0"/>
    </xf>
    <xf numFmtId="0" fontId="8" fillId="0" borderId="154" xfId="0" applyFont="1" applyBorder="1" applyProtection="1">
      <alignment vertical="center"/>
      <protection hidden="1"/>
    </xf>
    <xf numFmtId="0" fontId="16" fillId="0" borderId="156" xfId="0" applyFont="1" applyBorder="1" applyProtection="1">
      <alignment vertical="center"/>
      <protection hidden="1"/>
    </xf>
    <xf numFmtId="0" fontId="0" fillId="0" borderId="159" xfId="0" applyBorder="1" applyProtection="1">
      <alignment vertical="center"/>
      <protection hidden="1"/>
    </xf>
    <xf numFmtId="0" fontId="16" fillId="0" borderId="9" xfId="0" applyFont="1" applyBorder="1" applyAlignment="1" applyProtection="1">
      <alignment horizontal="center" vertical="center"/>
      <protection hidden="1"/>
    </xf>
    <xf numFmtId="0" fontId="0" fillId="0" borderId="9" xfId="0" applyBorder="1" applyAlignment="1" applyProtection="1">
      <alignment vertical="center" shrinkToFit="1"/>
      <protection hidden="1"/>
    </xf>
    <xf numFmtId="0" fontId="27" fillId="0" borderId="0" xfId="0" applyFont="1" applyProtection="1">
      <alignment vertical="center"/>
      <protection hidden="1"/>
    </xf>
    <xf numFmtId="0" fontId="16" fillId="9" borderId="109" xfId="0" applyFont="1" applyFill="1" applyBorder="1" applyAlignment="1">
      <alignment horizontal="center" vertical="center" wrapText="1"/>
    </xf>
    <xf numFmtId="0" fontId="16" fillId="9" borderId="19" xfId="0" applyFont="1" applyFill="1" applyBorder="1" applyAlignment="1">
      <alignment horizontal="center" vertical="center" wrapText="1"/>
    </xf>
    <xf numFmtId="0" fontId="16" fillId="9" borderId="146" xfId="0" applyFont="1" applyFill="1" applyBorder="1" applyAlignment="1">
      <alignment horizontal="center" vertical="center" wrapText="1"/>
    </xf>
    <xf numFmtId="0" fontId="0" fillId="4" borderId="107" xfId="0" applyFill="1" applyBorder="1" applyAlignment="1" applyProtection="1">
      <alignment vertical="center" shrinkToFit="1"/>
      <protection locked="0"/>
    </xf>
    <xf numFmtId="0" fontId="0" fillId="4" borderId="109" xfId="0" applyFill="1" applyBorder="1" applyAlignment="1" applyProtection="1">
      <alignment vertical="center" shrinkToFit="1"/>
      <protection locked="0"/>
    </xf>
    <xf numFmtId="0" fontId="0" fillId="4" borderId="19" xfId="0" applyFill="1" applyBorder="1" applyAlignment="1" applyProtection="1">
      <alignment vertical="center" shrinkToFit="1"/>
      <protection locked="0"/>
    </xf>
    <xf numFmtId="0" fontId="0" fillId="4" borderId="146" xfId="0" applyFill="1" applyBorder="1" applyAlignment="1" applyProtection="1">
      <alignment vertical="center" shrinkToFit="1"/>
      <protection locked="0"/>
    </xf>
    <xf numFmtId="0" fontId="9" fillId="0" borderId="104" xfId="0" applyFont="1" applyBorder="1" applyProtection="1">
      <alignment vertical="center"/>
      <protection hidden="1"/>
    </xf>
    <xf numFmtId="0" fontId="9" fillId="0" borderId="0" xfId="0" applyFont="1" applyProtection="1">
      <alignment vertical="center"/>
      <protection hidden="1"/>
    </xf>
    <xf numFmtId="0" fontId="0" fillId="0" borderId="161" xfId="0" applyBorder="1" applyAlignment="1" applyProtection="1">
      <alignment horizontal="center" vertical="center"/>
      <protection hidden="1"/>
    </xf>
    <xf numFmtId="0" fontId="0" fillId="0" borderId="162" xfId="0" applyBorder="1" applyAlignment="1" applyProtection="1">
      <alignment horizontal="center" vertical="center"/>
      <protection hidden="1"/>
    </xf>
    <xf numFmtId="0" fontId="0" fillId="0" borderId="163" xfId="0" applyBorder="1" applyAlignment="1" applyProtection="1">
      <alignment horizontal="center" vertical="center"/>
      <protection hidden="1"/>
    </xf>
    <xf numFmtId="0" fontId="0" fillId="0" borderId="165" xfId="0" applyBorder="1" applyAlignment="1" applyProtection="1">
      <alignment horizontal="center" vertical="center"/>
      <protection hidden="1"/>
    </xf>
    <xf numFmtId="0" fontId="0" fillId="0" borderId="167" xfId="0" applyBorder="1" applyAlignment="1" applyProtection="1">
      <alignment horizontal="center" vertical="center"/>
      <protection hidden="1"/>
    </xf>
    <xf numFmtId="0" fontId="0" fillId="0" borderId="169" xfId="0" applyBorder="1" applyAlignment="1" applyProtection="1">
      <alignment horizontal="center" vertical="center"/>
      <protection hidden="1"/>
    </xf>
    <xf numFmtId="0" fontId="0" fillId="0" borderId="164" xfId="0" applyBorder="1" applyAlignment="1" applyProtection="1">
      <alignment horizontal="center" vertical="center"/>
      <protection hidden="1"/>
    </xf>
    <xf numFmtId="0" fontId="0" fillId="0" borderId="166" xfId="0" applyBorder="1" applyAlignment="1" applyProtection="1">
      <alignment vertical="center" shrinkToFit="1"/>
      <protection hidden="1"/>
    </xf>
    <xf numFmtId="0" fontId="0" fillId="0" borderId="168" xfId="0" applyBorder="1" applyAlignment="1" applyProtection="1">
      <alignment vertical="center" shrinkToFit="1"/>
      <protection hidden="1"/>
    </xf>
    <xf numFmtId="0" fontId="0" fillId="0" borderId="170" xfId="0" applyBorder="1" applyAlignment="1" applyProtection="1">
      <alignment vertical="center" shrinkToFit="1"/>
      <protection hidden="1"/>
    </xf>
    <xf numFmtId="0" fontId="2" fillId="12" borderId="90" xfId="0" applyFont="1" applyFill="1" applyBorder="1" applyAlignment="1" applyProtection="1">
      <alignment vertical="center" shrinkToFit="1"/>
      <protection hidden="1"/>
    </xf>
    <xf numFmtId="0" fontId="0" fillId="4" borderId="12" xfId="0" applyFill="1" applyBorder="1">
      <alignment vertical="center"/>
    </xf>
    <xf numFmtId="0" fontId="9" fillId="0" borderId="0" xfId="0" applyFont="1" applyAlignment="1" applyProtection="1">
      <alignment vertical="center" wrapText="1"/>
      <protection hidden="1"/>
    </xf>
    <xf numFmtId="0" fontId="0" fillId="5" borderId="12" xfId="0" applyFill="1" applyBorder="1" applyProtection="1">
      <alignment vertical="center"/>
      <protection locked="0"/>
    </xf>
    <xf numFmtId="0" fontId="30" fillId="0" borderId="0" xfId="0" applyFont="1" applyAlignment="1" applyProtection="1">
      <alignment wrapText="1"/>
      <protection hidden="1"/>
    </xf>
    <xf numFmtId="0" fontId="31" fillId="0" borderId="0" xfId="0" applyFont="1" applyProtection="1">
      <alignment vertical="center"/>
      <protection hidden="1"/>
    </xf>
    <xf numFmtId="0" fontId="0" fillId="0" borderId="0" xfId="0" applyAlignment="1" applyProtection="1">
      <alignment vertical="top" wrapText="1"/>
      <protection hidden="1"/>
    </xf>
    <xf numFmtId="0" fontId="16" fillId="0" borderId="9" xfId="0" applyFont="1" applyBorder="1" applyAlignment="1" applyProtection="1">
      <alignment vertical="center" textRotation="255"/>
      <protection hidden="1"/>
    </xf>
    <xf numFmtId="0" fontId="2" fillId="9" borderId="12" xfId="0" applyFont="1" applyFill="1" applyBorder="1" applyAlignment="1" applyProtection="1">
      <alignment horizontal="center" vertical="center"/>
      <protection hidden="1"/>
    </xf>
    <xf numFmtId="0" fontId="28" fillId="12" borderId="12" xfId="0" applyFont="1" applyFill="1" applyBorder="1" applyAlignment="1" applyProtection="1">
      <alignment horizontal="center" vertical="center"/>
      <protection hidden="1"/>
    </xf>
    <xf numFmtId="0" fontId="16" fillId="9" borderId="97" xfId="0" applyFont="1" applyFill="1" applyBorder="1" applyAlignment="1">
      <alignment horizontal="center" vertical="center"/>
    </xf>
    <xf numFmtId="0" fontId="16" fillId="9" borderId="102" xfId="0" applyFont="1" applyFill="1" applyBorder="1" applyAlignment="1">
      <alignment horizontal="center" vertical="center"/>
    </xf>
    <xf numFmtId="0" fontId="16" fillId="9" borderId="98" xfId="0" applyFont="1" applyFill="1" applyBorder="1" applyAlignment="1">
      <alignment horizontal="center" vertical="center"/>
    </xf>
    <xf numFmtId="0" fontId="0" fillId="5" borderId="89" xfId="0" applyFill="1" applyBorder="1" applyProtection="1">
      <alignment vertical="center"/>
      <protection locked="0"/>
    </xf>
    <xf numFmtId="0" fontId="0" fillId="5" borderId="90" xfId="0" applyFill="1" applyBorder="1" applyProtection="1">
      <alignment vertical="center"/>
      <protection locked="0"/>
    </xf>
    <xf numFmtId="0" fontId="0" fillId="5" borderId="8" xfId="0" applyFill="1" applyBorder="1" applyProtection="1">
      <alignment vertical="center"/>
      <protection locked="0"/>
    </xf>
    <xf numFmtId="0" fontId="0" fillId="5" borderId="85" xfId="0" applyFill="1" applyBorder="1" applyProtection="1">
      <alignment vertical="center"/>
      <protection locked="0"/>
    </xf>
    <xf numFmtId="0" fontId="16" fillId="9" borderId="91" xfId="0" applyFont="1" applyFill="1" applyBorder="1" applyAlignment="1">
      <alignment horizontal="center" vertical="center" wrapText="1"/>
    </xf>
    <xf numFmtId="0" fontId="16" fillId="9" borderId="105" xfId="0" applyFont="1" applyFill="1" applyBorder="1" applyAlignment="1">
      <alignment horizontal="center" vertical="center" wrapText="1"/>
    </xf>
    <xf numFmtId="0" fontId="0" fillId="4" borderId="109" xfId="0" applyFill="1" applyBorder="1" applyAlignment="1" applyProtection="1">
      <alignment vertical="center" shrinkToFit="1"/>
      <protection locked="0"/>
    </xf>
    <xf numFmtId="0" fontId="0" fillId="4" borderId="173" xfId="0" applyFill="1" applyBorder="1" applyAlignment="1" applyProtection="1">
      <alignment vertical="center" shrinkToFit="1"/>
      <protection locked="0"/>
    </xf>
    <xf numFmtId="0" fontId="0" fillId="4" borderId="174" xfId="0" applyFill="1" applyBorder="1" applyAlignment="1" applyProtection="1">
      <alignment vertical="center" shrinkToFit="1"/>
      <protection locked="0"/>
    </xf>
    <xf numFmtId="0" fontId="0" fillId="4" borderId="15" xfId="0" applyFill="1" applyBorder="1" applyAlignment="1" applyProtection="1">
      <alignment vertical="center" shrinkToFit="1"/>
      <protection locked="0"/>
    </xf>
    <xf numFmtId="0" fontId="0" fillId="4" borderId="16" xfId="0" applyFill="1" applyBorder="1" applyAlignment="1" applyProtection="1">
      <alignment vertical="center" shrinkToFit="1"/>
      <protection locked="0"/>
    </xf>
    <xf numFmtId="0" fontId="0" fillId="4" borderId="94" xfId="0" applyFill="1" applyBorder="1" applyAlignment="1" applyProtection="1">
      <alignment vertical="center" shrinkToFit="1"/>
      <protection locked="0"/>
    </xf>
    <xf numFmtId="0" fontId="16" fillId="9" borderId="88" xfId="0" applyFont="1" applyFill="1" applyBorder="1">
      <alignment vertical="center"/>
    </xf>
    <xf numFmtId="0" fontId="16" fillId="9" borderId="100" xfId="0" applyFont="1" applyFill="1" applyBorder="1">
      <alignment vertical="center"/>
    </xf>
    <xf numFmtId="0" fontId="0" fillId="9" borderId="93" xfId="0" applyFill="1" applyBorder="1" applyAlignment="1">
      <alignment vertical="center" wrapText="1"/>
    </xf>
    <xf numFmtId="0" fontId="0" fillId="9" borderId="16" xfId="0" applyFill="1" applyBorder="1">
      <alignment vertical="center"/>
    </xf>
    <xf numFmtId="0" fontId="0" fillId="9" borderId="91" xfId="0" applyFill="1" applyBorder="1" applyAlignment="1">
      <alignment vertical="center" wrapText="1"/>
    </xf>
    <xf numFmtId="0" fontId="0" fillId="9" borderId="38" xfId="0" applyFill="1" applyBorder="1">
      <alignment vertical="center"/>
    </xf>
    <xf numFmtId="0" fontId="0" fillId="4" borderId="12" xfId="0" applyFill="1" applyBorder="1" applyAlignment="1" applyProtection="1">
      <alignment vertical="center" shrinkToFit="1"/>
      <protection locked="0"/>
    </xf>
    <xf numFmtId="0" fontId="0" fillId="4" borderId="14" xfId="0" applyFill="1" applyBorder="1" applyAlignment="1" applyProtection="1">
      <alignment vertical="center" shrinkToFit="1"/>
      <protection locked="0"/>
    </xf>
    <xf numFmtId="0" fontId="0" fillId="4" borderId="13" xfId="0" applyFill="1" applyBorder="1" applyAlignment="1" applyProtection="1">
      <alignment vertical="center" shrinkToFit="1"/>
      <protection locked="0"/>
    </xf>
    <xf numFmtId="0" fontId="0" fillId="4" borderId="106" xfId="0" applyFill="1" applyBorder="1" applyAlignment="1" applyProtection="1">
      <alignment vertical="center" shrinkToFit="1"/>
      <protection locked="0"/>
    </xf>
    <xf numFmtId="49" fontId="0" fillId="4" borderId="38" xfId="0" applyNumberFormat="1" applyFill="1" applyBorder="1" applyAlignment="1" applyProtection="1">
      <alignment vertical="center" shrinkToFit="1"/>
      <protection locked="0"/>
    </xf>
    <xf numFmtId="49" fontId="0" fillId="4" borderId="92" xfId="0" applyNumberFormat="1" applyFill="1" applyBorder="1" applyAlignment="1" applyProtection="1">
      <alignment vertical="center" shrinkToFit="1"/>
      <protection locked="0"/>
    </xf>
    <xf numFmtId="0" fontId="0" fillId="4" borderId="19" xfId="0" applyFill="1" applyBorder="1" applyProtection="1">
      <alignment vertical="center"/>
      <protection locked="0"/>
    </xf>
    <xf numFmtId="0" fontId="0" fillId="4" borderId="126" xfId="0" applyFill="1" applyBorder="1" applyProtection="1">
      <alignment vertical="center"/>
      <protection locked="0"/>
    </xf>
    <xf numFmtId="0" fontId="0" fillId="4" borderId="146" xfId="0" applyFill="1" applyBorder="1" applyProtection="1">
      <alignment vertical="center"/>
      <protection locked="0"/>
    </xf>
    <xf numFmtId="0" fontId="0" fillId="4" borderId="147" xfId="0" applyFill="1" applyBorder="1" applyProtection="1">
      <alignment vertical="center"/>
      <protection locked="0"/>
    </xf>
    <xf numFmtId="0" fontId="0" fillId="4" borderId="12" xfId="0" applyFill="1" applyBorder="1" applyProtection="1">
      <alignment vertical="center"/>
      <protection locked="0"/>
    </xf>
    <xf numFmtId="0" fontId="0" fillId="4" borderId="15" xfId="0" applyFill="1" applyBorder="1" applyProtection="1">
      <alignment vertical="center"/>
      <protection locked="0"/>
    </xf>
    <xf numFmtId="0" fontId="9" fillId="0" borderId="0" xfId="0" applyFont="1" applyAlignment="1" applyProtection="1">
      <alignment vertical="center" wrapText="1"/>
      <protection hidden="1"/>
    </xf>
    <xf numFmtId="0" fontId="0" fillId="0" borderId="0" xfId="0" applyAlignment="1" applyProtection="1">
      <alignment vertical="top" wrapText="1"/>
      <protection hidden="1"/>
    </xf>
    <xf numFmtId="0" fontId="16" fillId="9" borderId="88" xfId="0" applyFont="1" applyFill="1" applyBorder="1" applyAlignment="1">
      <alignment horizontal="center" vertical="center"/>
    </xf>
    <xf numFmtId="0" fontId="16" fillId="9" borderId="86" xfId="0" applyFont="1" applyFill="1" applyBorder="1" applyAlignment="1">
      <alignment horizontal="center" vertical="center"/>
    </xf>
    <xf numFmtId="0" fontId="16" fillId="9" borderId="100" xfId="0" applyFont="1" applyFill="1" applyBorder="1" applyAlignment="1">
      <alignment horizontal="center" vertical="center"/>
    </xf>
    <xf numFmtId="0" fontId="0" fillId="5" borderId="150" xfId="0" applyFill="1" applyBorder="1" applyProtection="1">
      <alignment vertical="center"/>
      <protection locked="0"/>
    </xf>
    <xf numFmtId="0" fontId="0" fillId="5" borderId="17" xfId="0" applyFill="1" applyBorder="1" applyProtection="1">
      <alignment vertical="center"/>
      <protection locked="0"/>
    </xf>
    <xf numFmtId="0" fontId="0" fillId="5" borderId="148" xfId="0" applyFill="1" applyBorder="1" applyProtection="1">
      <alignment vertical="center"/>
      <protection locked="0"/>
    </xf>
    <xf numFmtId="0" fontId="16" fillId="9" borderId="109" xfId="0" applyFont="1" applyFill="1" applyBorder="1">
      <alignment vertical="center"/>
    </xf>
    <xf numFmtId="0" fontId="16" fillId="9" borderId="151" xfId="0" applyFont="1" applyFill="1" applyBorder="1">
      <alignment vertical="center"/>
    </xf>
    <xf numFmtId="0" fontId="16" fillId="9" borderId="19" xfId="0" applyFont="1" applyFill="1" applyBorder="1">
      <alignment vertical="center"/>
    </xf>
    <xf numFmtId="0" fontId="16" fillId="9" borderId="21" xfId="0" applyFont="1" applyFill="1" applyBorder="1">
      <alignment vertical="center"/>
    </xf>
    <xf numFmtId="0" fontId="0" fillId="9" borderId="11" xfId="0" applyFill="1" applyBorder="1">
      <alignment vertical="center"/>
    </xf>
    <xf numFmtId="0" fontId="0" fillId="9" borderId="10" xfId="0" applyFill="1" applyBorder="1">
      <alignment vertical="center"/>
    </xf>
    <xf numFmtId="0" fontId="0" fillId="9" borderId="15" xfId="0" applyFill="1" applyBorder="1" applyProtection="1">
      <alignment vertical="center"/>
      <protection hidden="1"/>
    </xf>
    <xf numFmtId="0" fontId="0" fillId="9" borderId="13" xfId="0" applyFill="1" applyBorder="1" applyProtection="1">
      <alignment vertical="center"/>
      <protection hidden="1"/>
    </xf>
    <xf numFmtId="0" fontId="0" fillId="9" borderId="14" xfId="0" applyFill="1" applyBorder="1" applyProtection="1">
      <alignment vertical="center"/>
      <protection hidden="1"/>
    </xf>
    <xf numFmtId="0" fontId="0" fillId="9" borderId="146" xfId="0" applyFill="1" applyBorder="1" applyProtection="1">
      <alignment vertical="center"/>
      <protection hidden="1"/>
    </xf>
    <xf numFmtId="0" fontId="0" fillId="9" borderId="149" xfId="0" applyFill="1" applyBorder="1" applyProtection="1">
      <alignment vertical="center"/>
      <protection hidden="1"/>
    </xf>
    <xf numFmtId="0" fontId="0" fillId="9" borderId="12" xfId="0" applyFill="1" applyBorder="1" applyAlignment="1" applyProtection="1">
      <alignment horizontal="center" vertical="center" wrapText="1"/>
      <protection hidden="1"/>
    </xf>
    <xf numFmtId="0" fontId="0" fillId="4" borderId="38" xfId="0" applyFill="1" applyBorder="1" applyProtection="1">
      <alignment vertical="center"/>
      <protection locked="0"/>
    </xf>
    <xf numFmtId="0" fontId="16" fillId="9" borderId="97" xfId="0" applyFont="1" applyFill="1" applyBorder="1" applyAlignment="1">
      <alignment horizontal="center" vertical="center" wrapText="1"/>
    </xf>
    <xf numFmtId="0" fontId="16" fillId="9" borderId="102" xfId="0" applyFont="1" applyFill="1" applyBorder="1" applyAlignment="1">
      <alignment horizontal="center" vertical="center" wrapText="1"/>
    </xf>
    <xf numFmtId="0" fontId="16" fillId="9" borderId="98" xfId="0" applyFont="1" applyFill="1" applyBorder="1" applyAlignment="1">
      <alignment horizontal="center" vertical="center" wrapText="1"/>
    </xf>
    <xf numFmtId="0" fontId="0" fillId="11" borderId="91" xfId="0" applyFill="1" applyBorder="1" applyAlignment="1" applyProtection="1">
      <alignment vertical="center" shrinkToFit="1"/>
      <protection hidden="1"/>
    </xf>
    <xf numFmtId="0" fontId="0" fillId="11" borderId="92" xfId="0" applyFill="1" applyBorder="1" applyAlignment="1" applyProtection="1">
      <alignment vertical="center" shrinkToFit="1"/>
      <protection hidden="1"/>
    </xf>
    <xf numFmtId="0" fontId="0" fillId="11" borderId="105" xfId="0" applyFill="1" applyBorder="1" applyAlignment="1" applyProtection="1">
      <alignment vertical="center" shrinkToFit="1"/>
      <protection hidden="1"/>
    </xf>
    <xf numFmtId="0" fontId="0" fillId="11" borderId="107" xfId="0" applyFill="1" applyBorder="1" applyAlignment="1" applyProtection="1">
      <alignment vertical="center" shrinkToFit="1"/>
      <protection hidden="1"/>
    </xf>
    <xf numFmtId="0" fontId="0" fillId="11" borderId="143" xfId="0" applyFill="1" applyBorder="1" applyAlignment="1" applyProtection="1">
      <alignment vertical="center" shrinkToFit="1"/>
      <protection hidden="1"/>
    </xf>
    <xf numFmtId="0" fontId="0" fillId="11" borderId="126" xfId="0" applyFill="1" applyBorder="1" applyAlignment="1" applyProtection="1">
      <alignment vertical="center" shrinkToFit="1"/>
      <protection hidden="1"/>
    </xf>
    <xf numFmtId="0" fontId="0" fillId="11" borderId="93" xfId="0" applyFill="1" applyBorder="1" applyAlignment="1" applyProtection="1">
      <alignment vertical="center" shrinkToFit="1"/>
      <protection hidden="1"/>
    </xf>
    <xf numFmtId="0" fontId="0" fillId="11" borderId="94" xfId="0" applyFill="1" applyBorder="1" applyAlignment="1" applyProtection="1">
      <alignment vertical="center" shrinkToFit="1"/>
      <protection hidden="1"/>
    </xf>
    <xf numFmtId="0" fontId="0" fillId="0" borderId="12" xfId="0" applyBorder="1" applyAlignment="1" applyProtection="1">
      <alignment horizontal="center" vertical="center" shrinkToFit="1"/>
      <protection hidden="1"/>
    </xf>
    <xf numFmtId="0" fontId="0" fillId="0" borderId="107" xfId="0" applyBorder="1" applyAlignment="1" applyProtection="1">
      <alignment horizontal="center" vertical="center" shrinkToFit="1"/>
      <protection hidden="1"/>
    </xf>
    <xf numFmtId="0" fontId="2" fillId="0" borderId="171" xfId="0" applyFont="1" applyBorder="1" applyAlignment="1" applyProtection="1">
      <alignment horizontal="center" vertical="center"/>
      <protection hidden="1"/>
    </xf>
    <xf numFmtId="0" fontId="2" fillId="0" borderId="172" xfId="0" applyFont="1" applyBorder="1" applyAlignment="1" applyProtection="1">
      <alignment horizontal="center" vertical="center"/>
      <protection hidden="1"/>
    </xf>
    <xf numFmtId="0" fontId="0" fillId="0" borderId="19" xfId="0" applyBorder="1" applyAlignment="1" applyProtection="1">
      <alignment horizontal="center" vertical="center" wrapText="1"/>
      <protection hidden="1"/>
    </xf>
    <xf numFmtId="0" fontId="0" fillId="0" borderId="20" xfId="0" applyBorder="1" applyAlignment="1" applyProtection="1">
      <alignment horizontal="center" vertical="center" wrapText="1"/>
      <protection hidden="1"/>
    </xf>
    <xf numFmtId="0" fontId="0" fillId="0" borderId="126" xfId="0" applyBorder="1" applyAlignment="1" applyProtection="1">
      <alignment horizontal="center" vertical="center" wrapText="1"/>
      <protection hidden="1"/>
    </xf>
    <xf numFmtId="0" fontId="2" fillId="0" borderId="3" xfId="0" applyFont="1" applyBorder="1" applyAlignment="1" applyProtection="1">
      <alignment vertical="center" shrinkToFit="1"/>
      <protection hidden="1"/>
    </xf>
    <xf numFmtId="0" fontId="2" fillId="0" borderId="20" xfId="0" applyFont="1" applyBorder="1" applyAlignment="1" applyProtection="1">
      <alignment vertical="center" shrinkToFit="1"/>
      <protection hidden="1"/>
    </xf>
    <xf numFmtId="0" fontId="0" fillId="0" borderId="129" xfId="0" applyBorder="1" applyAlignment="1" applyProtection="1">
      <alignment vertical="center" shrinkToFit="1"/>
      <protection hidden="1"/>
    </xf>
    <xf numFmtId="0" fontId="0" fillId="0" borderId="130" xfId="0" applyBorder="1" applyAlignment="1" applyProtection="1">
      <alignment vertical="center" shrinkToFit="1"/>
      <protection hidden="1"/>
    </xf>
    <xf numFmtId="0" fontId="0" fillId="0" borderId="132" xfId="0" applyBorder="1" applyAlignment="1" applyProtection="1">
      <alignment vertical="center" shrinkToFit="1"/>
      <protection hidden="1"/>
    </xf>
    <xf numFmtId="0" fontId="0" fillId="0" borderId="133" xfId="0" applyBorder="1" applyAlignment="1" applyProtection="1">
      <alignment vertical="center" shrinkToFit="1"/>
      <protection hidden="1"/>
    </xf>
    <xf numFmtId="0" fontId="0" fillId="0" borderId="20" xfId="0" applyBorder="1" applyAlignment="1" applyProtection="1">
      <alignment vertical="center" shrinkToFit="1"/>
      <protection hidden="1"/>
    </xf>
    <xf numFmtId="0" fontId="0" fillId="0" borderId="126" xfId="0" applyBorder="1" applyAlignment="1" applyProtection="1">
      <alignment vertical="center" shrinkToFit="1"/>
      <protection hidden="1"/>
    </xf>
    <xf numFmtId="0" fontId="0" fillId="0" borderId="128" xfId="0" applyBorder="1" applyAlignment="1" applyProtection="1">
      <alignment horizontal="center" vertical="center"/>
      <protection hidden="1"/>
    </xf>
    <xf numFmtId="0" fontId="0" fillId="0" borderId="131" xfId="0" applyBorder="1" applyAlignment="1" applyProtection="1">
      <alignment horizontal="center" vertical="center"/>
      <protection hidden="1"/>
    </xf>
    <xf numFmtId="0" fontId="16" fillId="0" borderId="20" xfId="0" applyFont="1" applyBorder="1" applyAlignment="1" applyProtection="1">
      <alignment horizontal="center" vertical="center"/>
      <protection hidden="1"/>
    </xf>
    <xf numFmtId="0" fontId="0" fillId="0" borderId="137" xfId="0" applyBorder="1" applyAlignment="1" applyProtection="1">
      <alignment vertical="center" shrinkToFit="1"/>
      <protection hidden="1"/>
    </xf>
    <xf numFmtId="0" fontId="0" fillId="0" borderId="138" xfId="0" applyBorder="1" applyAlignment="1" applyProtection="1">
      <alignment vertical="center" shrinkToFit="1"/>
      <protection hidden="1"/>
    </xf>
    <xf numFmtId="0" fontId="0" fillId="0" borderId="12" xfId="0" applyBorder="1" applyAlignment="1" applyProtection="1">
      <alignment horizontal="center" vertical="center"/>
      <protection hidden="1"/>
    </xf>
    <xf numFmtId="0" fontId="16" fillId="0" borderId="143" xfId="0" applyFont="1" applyBorder="1" applyAlignment="1" applyProtection="1">
      <alignment vertical="center" wrapText="1"/>
      <protection hidden="1"/>
    </xf>
    <xf numFmtId="0" fontId="16" fillId="0" borderId="20" xfId="0" applyFont="1" applyBorder="1" applyAlignment="1" applyProtection="1">
      <alignment vertical="center" wrapText="1"/>
      <protection hidden="1"/>
    </xf>
    <xf numFmtId="0" fontId="0" fillId="0" borderId="143" xfId="0" applyBorder="1" applyAlignment="1" applyProtection="1">
      <alignment vertical="center" wrapText="1"/>
      <protection hidden="1"/>
    </xf>
    <xf numFmtId="0" fontId="0" fillId="0" borderId="20" xfId="0" applyBorder="1" applyProtection="1">
      <alignment vertical="center"/>
      <protection hidden="1"/>
    </xf>
    <xf numFmtId="0" fontId="16" fillId="0" borderId="143" xfId="0" applyFont="1" applyBorder="1" applyProtection="1">
      <alignment vertical="center"/>
      <protection hidden="1"/>
    </xf>
    <xf numFmtId="0" fontId="16" fillId="0" borderId="20" xfId="0" applyFont="1" applyBorder="1" applyProtection="1">
      <alignment vertical="center"/>
      <protection hidden="1"/>
    </xf>
    <xf numFmtId="0" fontId="26" fillId="0" borderId="12" xfId="0" applyFont="1" applyBorder="1" applyAlignment="1" applyProtection="1">
      <alignment horizontal="center" vertical="center" shrinkToFit="1"/>
      <protection hidden="1"/>
    </xf>
    <xf numFmtId="0" fontId="26" fillId="0" borderId="107" xfId="0" applyFont="1" applyBorder="1" applyAlignment="1" applyProtection="1">
      <alignment horizontal="center" vertical="center" shrinkToFit="1"/>
      <protection hidden="1"/>
    </xf>
    <xf numFmtId="0" fontId="0" fillId="0" borderId="3" xfId="0" applyBorder="1" applyAlignment="1" applyProtection="1">
      <alignment vertical="center" shrinkToFit="1"/>
      <protection hidden="1"/>
    </xf>
    <xf numFmtId="0" fontId="0" fillId="0" borderId="0" xfId="0" applyProtection="1">
      <alignment vertical="center"/>
      <protection hidden="1"/>
    </xf>
    <xf numFmtId="0" fontId="24" fillId="0" borderId="20" xfId="0" applyFont="1" applyBorder="1" applyAlignment="1" applyProtection="1">
      <alignment horizontal="center"/>
      <protection hidden="1"/>
    </xf>
    <xf numFmtId="178" fontId="0" fillId="0" borderId="0" xfId="0" applyNumberFormat="1" applyAlignment="1" applyProtection="1">
      <alignment horizontal="right" vertical="center"/>
      <protection hidden="1"/>
    </xf>
    <xf numFmtId="178" fontId="0" fillId="0" borderId="111" xfId="0" applyNumberFormat="1" applyBorder="1" applyAlignment="1" applyProtection="1">
      <alignment horizontal="right" vertical="center"/>
      <protection hidden="1"/>
    </xf>
    <xf numFmtId="0" fontId="0" fillId="0" borderId="124" xfId="0" applyBorder="1" applyAlignment="1" applyProtection="1">
      <alignment vertical="center" shrinkToFit="1"/>
      <protection hidden="1"/>
    </xf>
    <xf numFmtId="0" fontId="0" fillId="0" borderId="125" xfId="0" applyBorder="1" applyAlignment="1" applyProtection="1">
      <alignment vertical="center" shrinkToFit="1"/>
      <protection hidden="1"/>
    </xf>
    <xf numFmtId="0" fontId="28" fillId="0" borderId="3" xfId="0" applyFont="1" applyBorder="1" applyAlignment="1" applyProtection="1">
      <alignment vertical="center" shrinkToFit="1"/>
      <protection hidden="1"/>
    </xf>
    <xf numFmtId="0" fontId="28" fillId="0" borderId="99" xfId="0" applyFont="1" applyBorder="1" applyAlignment="1" applyProtection="1">
      <alignment vertical="center" shrinkToFit="1"/>
      <protection hidden="1"/>
    </xf>
    <xf numFmtId="0" fontId="28" fillId="0" borderId="0" xfId="0" applyFont="1" applyAlignment="1" applyProtection="1">
      <alignment vertical="center" shrinkToFit="1"/>
      <protection hidden="1"/>
    </xf>
    <xf numFmtId="0" fontId="28" fillId="0" borderId="111" xfId="0" applyFont="1" applyBorder="1" applyAlignment="1" applyProtection="1">
      <alignment vertical="center" shrinkToFit="1"/>
      <protection hidden="1"/>
    </xf>
    <xf numFmtId="0" fontId="0" fillId="0" borderId="135" xfId="0" applyBorder="1" applyAlignment="1" applyProtection="1">
      <alignment horizontal="center" vertical="center"/>
      <protection hidden="1"/>
    </xf>
    <xf numFmtId="0" fontId="0" fillId="0" borderId="132" xfId="0" applyBorder="1" applyAlignment="1" applyProtection="1">
      <alignment horizontal="center" vertical="center"/>
      <protection hidden="1"/>
    </xf>
    <xf numFmtId="0" fontId="0" fillId="0" borderId="141" xfId="0" applyBorder="1" applyAlignment="1" applyProtection="1">
      <alignment horizontal="center" vertical="center"/>
      <protection hidden="1"/>
    </xf>
    <xf numFmtId="0" fontId="0" fillId="0" borderId="38" xfId="0" applyBorder="1" applyAlignment="1" applyProtection="1">
      <alignment horizontal="center" vertical="center"/>
      <protection hidden="1"/>
    </xf>
    <xf numFmtId="0" fontId="23" fillId="0" borderId="38" xfId="0" applyFont="1" applyBorder="1" applyAlignment="1" applyProtection="1">
      <alignment horizontal="center" vertical="center"/>
      <protection hidden="1"/>
    </xf>
    <xf numFmtId="0" fontId="23" fillId="0" borderId="92"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23" fillId="0" borderId="107" xfId="0" applyFont="1"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126" xfId="0" applyBorder="1" applyAlignment="1" applyProtection="1">
      <alignment horizontal="center" vertical="center"/>
      <protection hidden="1"/>
    </xf>
    <xf numFmtId="0" fontId="2" fillId="0" borderId="3" xfId="0" applyFont="1" applyBorder="1" applyAlignment="1" applyProtection="1">
      <alignment horizontal="center" vertical="center" shrinkToFit="1"/>
      <protection hidden="1"/>
    </xf>
    <xf numFmtId="0" fontId="0" fillId="0" borderId="134" xfId="0" applyBorder="1" applyAlignment="1" applyProtection="1">
      <alignment vertical="center" shrinkToFit="1"/>
      <protection hidden="1"/>
    </xf>
    <xf numFmtId="0" fontId="16" fillId="0" borderId="12" xfId="0" applyFont="1" applyBorder="1" applyAlignment="1" applyProtection="1">
      <alignment horizontal="center" vertical="center" textRotation="255"/>
      <protection hidden="1"/>
    </xf>
    <xf numFmtId="0" fontId="0" fillId="0" borderId="160" xfId="0" applyBorder="1" applyProtection="1">
      <alignment vertical="center"/>
      <protection hidden="1"/>
    </xf>
    <xf numFmtId="0" fontId="0" fillId="0" borderId="3" xfId="0" applyBorder="1" applyProtection="1">
      <alignment vertical="center"/>
      <protection hidden="1"/>
    </xf>
    <xf numFmtId="0" fontId="19" fillId="0" borderId="13" xfId="0" applyFont="1" applyBorder="1" applyAlignment="1" applyProtection="1">
      <alignment horizontal="center" vertical="center" wrapText="1"/>
      <protection hidden="1"/>
    </xf>
    <xf numFmtId="0" fontId="19" fillId="0" borderId="13" xfId="0" applyFont="1" applyBorder="1" applyAlignment="1" applyProtection="1">
      <alignment horizontal="center" vertical="center"/>
      <protection hidden="1"/>
    </xf>
    <xf numFmtId="0" fontId="0" fillId="0" borderId="135" xfId="0" applyBorder="1" applyAlignment="1" applyProtection="1">
      <alignment vertical="center" shrinkToFit="1"/>
      <protection hidden="1"/>
    </xf>
    <xf numFmtId="0" fontId="0" fillId="0" borderId="134" xfId="0" applyBorder="1" applyAlignment="1" applyProtection="1">
      <alignment horizontal="center" vertical="center"/>
      <protection hidden="1"/>
    </xf>
    <xf numFmtId="0" fontId="0" fillId="0" borderId="129" xfId="0" applyBorder="1" applyAlignment="1" applyProtection="1">
      <alignment horizontal="center" vertical="center"/>
      <protection hidden="1"/>
    </xf>
    <xf numFmtId="0" fontId="0" fillId="0" borderId="136" xfId="0" applyBorder="1" applyAlignment="1" applyProtection="1">
      <alignment horizontal="center" vertical="center"/>
      <protection hidden="1"/>
    </xf>
    <xf numFmtId="0" fontId="0" fillId="0" borderId="137" xfId="0" applyBorder="1" applyAlignment="1" applyProtection="1">
      <alignment horizontal="center" vertical="center"/>
      <protection hidden="1"/>
    </xf>
    <xf numFmtId="0" fontId="0" fillId="0" borderId="138" xfId="0" applyBorder="1" applyAlignment="1" applyProtection="1">
      <alignment horizontal="center" vertical="center"/>
      <protection hidden="1"/>
    </xf>
    <xf numFmtId="0" fontId="0" fillId="0" borderId="139" xfId="0" applyBorder="1" applyAlignment="1" applyProtection="1">
      <alignment horizontal="center" vertical="center"/>
      <protection hidden="1"/>
    </xf>
    <xf numFmtId="0" fontId="0" fillId="0" borderId="105" xfId="0" applyBorder="1" applyAlignment="1" applyProtection="1">
      <alignment horizontal="center" vertical="center"/>
      <protection hidden="1"/>
    </xf>
    <xf numFmtId="0" fontId="0" fillId="0" borderId="105" xfId="0" applyBorder="1" applyAlignment="1" applyProtection="1">
      <alignment horizontal="center" vertical="center" wrapText="1"/>
      <protection hidden="1"/>
    </xf>
    <xf numFmtId="0" fontId="0" fillId="0" borderId="127" xfId="0" applyBorder="1" applyAlignment="1" applyProtection="1">
      <alignment horizontal="center" vertical="center"/>
      <protection hidden="1"/>
    </xf>
    <xf numFmtId="0" fontId="16" fillId="0" borderId="132" xfId="0" applyFont="1" applyBorder="1" applyAlignment="1" applyProtection="1">
      <alignment horizontal="center" vertical="center"/>
      <protection hidden="1"/>
    </xf>
    <xf numFmtId="0" fontId="8" fillId="0" borderId="171" xfId="0" applyFont="1" applyBorder="1" applyAlignment="1" applyProtection="1">
      <alignment vertical="center" shrinkToFit="1"/>
      <protection hidden="1"/>
    </xf>
    <xf numFmtId="0" fontId="8" fillId="0" borderId="172" xfId="0" applyFont="1" applyBorder="1" applyAlignment="1" applyProtection="1">
      <alignment vertical="center" shrinkToFit="1"/>
      <protection hidden="1"/>
    </xf>
    <xf numFmtId="0" fontId="0" fillId="0" borderId="2" xfId="0" applyBorder="1" applyAlignment="1" applyProtection="1">
      <alignment horizontal="distributed" vertical="center"/>
      <protection hidden="1"/>
    </xf>
    <xf numFmtId="0" fontId="0" fillId="0" borderId="3" xfId="0" applyBorder="1" applyAlignment="1" applyProtection="1">
      <alignment horizontal="distributed" vertical="center"/>
      <protection hidden="1"/>
    </xf>
    <xf numFmtId="0" fontId="0" fillId="0" borderId="40" xfId="0" applyBorder="1" applyAlignment="1" applyProtection="1">
      <alignment horizontal="center" vertical="center"/>
      <protection hidden="1"/>
    </xf>
    <xf numFmtId="0" fontId="0" fillId="0" borderId="55" xfId="0" applyBorder="1" applyAlignment="1" applyProtection="1">
      <alignment horizontal="center" vertical="center"/>
      <protection hidden="1"/>
    </xf>
    <xf numFmtId="0" fontId="0" fillId="0" borderId="41" xfId="0" applyBorder="1" applyAlignment="1" applyProtection="1">
      <alignment horizontal="center" vertical="center"/>
      <protection hidden="1"/>
    </xf>
    <xf numFmtId="0" fontId="0" fillId="0" borderId="56" xfId="0" applyBorder="1" applyAlignment="1" applyProtection="1">
      <alignment horizontal="center" vertical="center"/>
      <protection hidden="1"/>
    </xf>
    <xf numFmtId="0" fontId="2" fillId="0" borderId="50" xfId="0" applyFont="1" applyBorder="1" applyAlignment="1" applyProtection="1">
      <alignment vertical="center" shrinkToFit="1"/>
      <protection hidden="1"/>
    </xf>
    <xf numFmtId="0" fontId="0" fillId="0" borderId="50" xfId="0" applyBorder="1" applyAlignment="1" applyProtection="1">
      <alignment vertical="center" shrinkToFit="1"/>
      <protection hidden="1"/>
    </xf>
    <xf numFmtId="0" fontId="2" fillId="0" borderId="76" xfId="0" applyFont="1" applyBorder="1" applyAlignment="1" applyProtection="1">
      <alignment vertical="center" shrinkToFit="1"/>
      <protection hidden="1"/>
    </xf>
    <xf numFmtId="0" fontId="2" fillId="0" borderId="77" xfId="0" applyFont="1" applyBorder="1" applyAlignment="1" applyProtection="1">
      <alignment vertical="center" shrinkToFit="1"/>
      <protection hidden="1"/>
    </xf>
    <xf numFmtId="0" fontId="2" fillId="0" borderId="78" xfId="0" applyFont="1" applyBorder="1" applyAlignment="1" applyProtection="1">
      <alignment vertical="center" shrinkToFit="1"/>
      <protection hidden="1"/>
    </xf>
    <xf numFmtId="0" fontId="0" fillId="0" borderId="39" xfId="0" applyBorder="1" applyAlignment="1" applyProtection="1">
      <alignment horizontal="center" vertical="center"/>
      <protection hidden="1"/>
    </xf>
    <xf numFmtId="0" fontId="0" fillId="0" borderId="54" xfId="0" applyBorder="1" applyAlignment="1" applyProtection="1">
      <alignment horizontal="center" vertical="center"/>
      <protection hidden="1"/>
    </xf>
    <xf numFmtId="0" fontId="2" fillId="0" borderId="38" xfId="0" applyFont="1" applyBorder="1" applyAlignment="1" applyProtection="1">
      <alignment vertical="center" wrapText="1"/>
      <protection hidden="1"/>
    </xf>
    <xf numFmtId="0" fontId="2" fillId="0" borderId="33" xfId="0" applyFont="1" applyBorder="1" applyAlignment="1" applyProtection="1">
      <alignment vertical="center" wrapText="1"/>
      <protection hidden="1"/>
    </xf>
    <xf numFmtId="0" fontId="2" fillId="0" borderId="1" xfId="0" applyFont="1" applyBorder="1" applyAlignment="1" applyProtection="1">
      <alignment horizontal="center"/>
      <protection hidden="1"/>
    </xf>
    <xf numFmtId="0" fontId="2" fillId="0" borderId="5" xfId="0" applyFont="1" applyBorder="1" applyAlignment="1" applyProtection="1">
      <alignment horizontal="center"/>
      <protection hidden="1"/>
    </xf>
    <xf numFmtId="0" fontId="2" fillId="0" borderId="67" xfId="0" applyFont="1" applyBorder="1" applyAlignment="1" applyProtection="1">
      <alignment horizontal="center"/>
      <protection hidden="1"/>
    </xf>
    <xf numFmtId="0" fontId="0" fillId="0" borderId="48"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2" fillId="0" borderId="37" xfId="0" applyFont="1" applyBorder="1" applyAlignment="1" applyProtection="1">
      <alignment vertical="center" shrinkToFit="1"/>
      <protection hidden="1"/>
    </xf>
    <xf numFmtId="0" fontId="0" fillId="0" borderId="37" xfId="0" applyBorder="1" applyAlignment="1" applyProtection="1">
      <alignment vertical="center" shrinkToFit="1"/>
      <protection hidden="1"/>
    </xf>
    <xf numFmtId="0" fontId="0" fillId="0" borderId="38" xfId="0" applyBorder="1" applyAlignment="1" applyProtection="1">
      <alignment horizontal="center" vertical="center" textRotation="255" shrinkToFit="1"/>
      <protection hidden="1"/>
    </xf>
    <xf numFmtId="0" fontId="0" fillId="0" borderId="33" xfId="0" applyBorder="1" applyAlignment="1" applyProtection="1">
      <alignment horizontal="center" vertical="center" textRotation="255" shrinkToFit="1"/>
      <protection hidden="1"/>
    </xf>
    <xf numFmtId="0" fontId="2" fillId="0" borderId="82" xfId="0" applyFont="1" applyBorder="1" applyAlignment="1" applyProtection="1">
      <alignment vertical="center" shrinkToFit="1"/>
      <protection hidden="1"/>
    </xf>
    <xf numFmtId="0" fontId="2" fillId="0" borderId="83" xfId="0" applyFont="1" applyBorder="1" applyAlignment="1" applyProtection="1">
      <alignment vertical="center" shrinkToFit="1"/>
      <protection hidden="1"/>
    </xf>
    <xf numFmtId="0" fontId="2" fillId="0" borderId="84" xfId="0" applyFont="1" applyBorder="1" applyAlignment="1" applyProtection="1">
      <alignment vertical="center" shrinkToFit="1"/>
      <protection hidden="1"/>
    </xf>
    <xf numFmtId="0" fontId="0" fillId="0" borderId="44" xfId="0" applyBorder="1" applyAlignment="1" applyProtection="1">
      <alignment horizontal="center" vertical="center"/>
      <protection hidden="1"/>
    </xf>
    <xf numFmtId="0" fontId="0" fillId="0" borderId="45" xfId="0" applyBorder="1" applyAlignment="1" applyProtection="1">
      <alignment horizontal="center" vertical="center"/>
      <protection hidden="1"/>
    </xf>
    <xf numFmtId="0" fontId="2" fillId="0" borderId="42" xfId="0" applyFont="1" applyBorder="1" applyAlignment="1" applyProtection="1">
      <alignment vertical="center" shrinkToFit="1"/>
      <protection hidden="1"/>
    </xf>
    <xf numFmtId="0" fontId="0" fillId="0" borderId="42" xfId="0" applyBorder="1" applyAlignment="1" applyProtection="1">
      <alignment vertical="center" shrinkToFit="1"/>
      <protection hidden="1"/>
    </xf>
    <xf numFmtId="0" fontId="2" fillId="0" borderId="79" xfId="0" applyFont="1" applyBorder="1" applyAlignment="1" applyProtection="1">
      <alignment vertical="center" shrinkToFit="1"/>
      <protection hidden="1"/>
    </xf>
    <xf numFmtId="0" fontId="2" fillId="0" borderId="80" xfId="0" applyFont="1" applyBorder="1" applyAlignment="1" applyProtection="1">
      <alignment vertical="center" shrinkToFit="1"/>
      <protection hidden="1"/>
    </xf>
    <xf numFmtId="0" fontId="2" fillId="0" borderId="81" xfId="0" applyFont="1" applyBorder="1" applyAlignment="1" applyProtection="1">
      <alignment vertical="center" shrinkToFit="1"/>
      <protection hidden="1"/>
    </xf>
    <xf numFmtId="0" fontId="0" fillId="0" borderId="43"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2" fillId="0" borderId="16" xfId="0" applyFont="1" applyBorder="1" applyAlignment="1" applyProtection="1">
      <alignment vertical="center" wrapText="1"/>
      <protection hidden="1"/>
    </xf>
    <xf numFmtId="0" fontId="0" fillId="0" borderId="49" xfId="0" applyBorder="1" applyAlignment="1" applyProtection="1">
      <alignment horizontal="center" vertical="center"/>
      <protection hidden="1"/>
    </xf>
    <xf numFmtId="0" fontId="0" fillId="0" borderId="16" xfId="0" applyBorder="1" applyAlignment="1" applyProtection="1">
      <alignment horizontal="center" vertical="center" textRotation="255" shrinkToFit="1"/>
      <protection hidden="1"/>
    </xf>
    <xf numFmtId="0" fontId="4" fillId="0" borderId="12"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0" fillId="0" borderId="23" xfId="0" applyBorder="1" applyAlignment="1" applyProtection="1">
      <alignment horizontal="center" vertical="center" shrinkToFit="1"/>
      <protection hidden="1"/>
    </xf>
    <xf numFmtId="0" fontId="0" fillId="0" borderId="13" xfId="0" applyBorder="1" applyAlignment="1" applyProtection="1">
      <alignment horizontal="center" vertical="center" shrinkToFit="1"/>
      <protection hidden="1"/>
    </xf>
    <xf numFmtId="0" fontId="0" fillId="0" borderId="24" xfId="0" applyBorder="1" applyAlignment="1" applyProtection="1">
      <alignment horizontal="center" vertical="center" shrinkToFit="1"/>
      <protection hidden="1"/>
    </xf>
    <xf numFmtId="0" fontId="0" fillId="0" borderId="66" xfId="0" applyBorder="1" applyAlignment="1" applyProtection="1">
      <alignment horizontal="center" vertical="center" shrinkToFit="1"/>
      <protection hidden="1"/>
    </xf>
    <xf numFmtId="0" fontId="2" fillId="0" borderId="15"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0" fillId="0" borderId="12" xfId="0" applyBorder="1" applyAlignment="1" applyProtection="1">
      <alignment horizontal="center" vertical="center" textRotation="255" shrinkToFit="1"/>
      <protection hidden="1"/>
    </xf>
    <xf numFmtId="0" fontId="7" fillId="0" borderId="36" xfId="0" applyFont="1" applyBorder="1" applyAlignment="1" applyProtection="1">
      <alignment horizontal="center" vertical="center" shrinkToFit="1"/>
      <protection hidden="1"/>
    </xf>
    <xf numFmtId="0" fontId="7" fillId="0" borderId="35" xfId="0" applyFont="1" applyBorder="1" applyAlignment="1" applyProtection="1">
      <alignment horizontal="center" vertical="center" shrinkToFit="1"/>
      <protection hidden="1"/>
    </xf>
    <xf numFmtId="0" fontId="7" fillId="0" borderId="12" xfId="0" applyFont="1" applyBorder="1" applyAlignment="1" applyProtection="1">
      <alignment horizontal="center" vertical="center" shrinkToFit="1"/>
      <protection hidden="1"/>
    </xf>
    <xf numFmtId="0" fontId="7" fillId="0" borderId="30" xfId="0" applyFont="1" applyBorder="1" applyAlignment="1" applyProtection="1">
      <alignment horizontal="center" vertical="center" shrinkToFit="1"/>
      <protection hidden="1"/>
    </xf>
    <xf numFmtId="0" fontId="7" fillId="0" borderId="33" xfId="0" applyFont="1" applyBorder="1" applyAlignment="1" applyProtection="1">
      <alignment horizontal="center" vertical="center" shrinkToFit="1"/>
      <protection hidden="1"/>
    </xf>
    <xf numFmtId="0" fontId="7" fillId="0" borderId="34" xfId="0" applyFont="1" applyBorder="1" applyAlignment="1" applyProtection="1">
      <alignment horizontal="center" vertical="center" shrinkToFit="1"/>
      <protection hidden="1"/>
    </xf>
    <xf numFmtId="0" fontId="7" fillId="0" borderId="14" xfId="0" applyFont="1" applyBorder="1" applyAlignment="1" applyProtection="1">
      <alignment horizontal="center" vertical="center" shrinkToFit="1"/>
      <protection hidden="1"/>
    </xf>
    <xf numFmtId="0" fontId="0" fillId="0" borderId="21" xfId="0" applyBorder="1" applyAlignment="1" applyProtection="1">
      <alignment horizontal="center" vertical="center"/>
      <protection hidden="1"/>
    </xf>
    <xf numFmtId="176" fontId="2" fillId="0" borderId="23" xfId="0" applyNumberFormat="1" applyFont="1" applyBorder="1" applyAlignment="1" applyProtection="1">
      <alignment horizontal="center" vertical="center"/>
      <protection hidden="1"/>
    </xf>
    <xf numFmtId="176" fontId="2" fillId="0" borderId="24" xfId="0" applyNumberFormat="1" applyFont="1" applyBorder="1" applyAlignment="1" applyProtection="1">
      <alignment horizontal="center" vertical="center"/>
      <protection hidden="1"/>
    </xf>
    <xf numFmtId="176" fontId="2" fillId="0" borderId="14" xfId="0" applyNumberFormat="1" applyFont="1" applyBorder="1" applyAlignment="1" applyProtection="1">
      <alignment horizontal="center" vertical="center"/>
      <protection hidden="1"/>
    </xf>
    <xf numFmtId="176" fontId="2" fillId="0" borderId="26" xfId="0" applyNumberFormat="1" applyFont="1" applyBorder="1" applyAlignment="1" applyProtection="1">
      <alignment horizontal="center" vertical="center"/>
      <protection hidden="1"/>
    </xf>
    <xf numFmtId="0" fontId="8" fillId="0" borderId="9" xfId="0" applyFont="1" applyBorder="1" applyAlignment="1" applyProtection="1">
      <alignment horizontal="right" vertical="center" shrinkToFit="1"/>
      <protection hidden="1"/>
    </xf>
    <xf numFmtId="0" fontId="8" fillId="0" borderId="0" xfId="0" applyFont="1" applyAlignment="1" applyProtection="1">
      <alignment horizontal="right" vertical="center" shrinkToFit="1"/>
      <protection hidden="1"/>
    </xf>
    <xf numFmtId="0" fontId="8" fillId="0" borderId="29" xfId="0" applyFont="1" applyBorder="1" applyAlignment="1" applyProtection="1">
      <alignment horizontal="right" vertical="center" shrinkToFit="1"/>
      <protection hidden="1"/>
    </xf>
    <xf numFmtId="0" fontId="0" fillId="0" borderId="10" xfId="0"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0" fontId="0" fillId="0" borderId="52" xfId="0" applyBorder="1" applyAlignment="1" applyProtection="1">
      <alignment horizontal="center" vertical="center" shrinkToFit="1"/>
      <protection hidden="1"/>
    </xf>
    <xf numFmtId="0" fontId="5" fillId="0" borderId="5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3" fillId="0" borderId="25" xfId="0" applyFont="1" applyBorder="1" applyAlignment="1" applyProtection="1">
      <alignment horizontal="center" vertical="center" shrinkToFit="1"/>
      <protection hidden="1"/>
    </xf>
    <xf numFmtId="0" fontId="3" fillId="0" borderId="14" xfId="0" applyFont="1" applyBorder="1" applyAlignment="1" applyProtection="1">
      <alignment horizontal="center" vertical="center" shrinkToFit="1"/>
      <protection hidden="1"/>
    </xf>
    <xf numFmtId="0" fontId="3" fillId="0" borderId="31" xfId="0" applyFont="1" applyBorder="1" applyAlignment="1" applyProtection="1">
      <alignment horizontal="center" vertical="center" shrinkToFit="1"/>
      <protection hidden="1"/>
    </xf>
    <xf numFmtId="0" fontId="3" fillId="0" borderId="12" xfId="0" applyFont="1" applyBorder="1" applyAlignment="1" applyProtection="1">
      <alignment horizontal="center" vertical="center" shrinkToFit="1"/>
      <protection hidden="1"/>
    </xf>
    <xf numFmtId="0" fontId="3" fillId="0" borderId="32" xfId="0" applyFont="1" applyBorder="1" applyAlignment="1" applyProtection="1">
      <alignment horizontal="center" vertical="center" shrinkToFit="1"/>
      <protection hidden="1"/>
    </xf>
    <xf numFmtId="0" fontId="3" fillId="0" borderId="33" xfId="0" applyFont="1" applyBorder="1" applyAlignment="1" applyProtection="1">
      <alignment horizontal="center" vertical="center" shrinkToFit="1"/>
      <protection hidden="1"/>
    </xf>
    <xf numFmtId="0" fontId="3" fillId="0" borderId="36" xfId="0" applyFont="1" applyBorder="1" applyAlignment="1" applyProtection="1">
      <alignment horizontal="center" vertical="center" shrinkToFit="1"/>
      <protection hidden="1"/>
    </xf>
    <xf numFmtId="0" fontId="3" fillId="0" borderId="22" xfId="0" applyFont="1" applyBorder="1" applyAlignment="1" applyProtection="1">
      <alignment horizontal="center" vertical="center" shrinkToFit="1"/>
      <protection hidden="1"/>
    </xf>
    <xf numFmtId="0" fontId="0" fillId="0" borderId="3" xfId="0" applyBorder="1" applyAlignment="1" applyProtection="1">
      <alignment horizontal="left" vertical="center"/>
      <protection hidden="1"/>
    </xf>
    <xf numFmtId="0" fontId="0" fillId="0" borderId="21" xfId="0" applyBorder="1" applyAlignment="1" applyProtection="1">
      <alignment horizontal="distributed" vertical="center"/>
      <protection hidden="1"/>
    </xf>
    <xf numFmtId="0" fontId="0" fillId="0" borderId="12" xfId="0" applyBorder="1" applyAlignment="1" applyProtection="1">
      <alignment horizontal="distributed" vertical="center"/>
      <protection hidden="1"/>
    </xf>
    <xf numFmtId="176" fontId="2" fillId="0" borderId="9" xfId="0" applyNumberFormat="1" applyFont="1" applyBorder="1" applyAlignment="1" applyProtection="1">
      <alignment horizontal="center" vertical="center" shrinkToFit="1"/>
      <protection hidden="1"/>
    </xf>
    <xf numFmtId="176" fontId="2" fillId="0" borderId="0" xfId="0" applyNumberFormat="1" applyFont="1" applyAlignment="1" applyProtection="1">
      <alignment horizontal="center" vertical="center" shrinkToFit="1"/>
      <protection hidden="1"/>
    </xf>
    <xf numFmtId="176" fontId="2" fillId="0" borderId="29" xfId="0" applyNumberFormat="1" applyFont="1" applyBorder="1" applyAlignment="1" applyProtection="1">
      <alignment horizontal="center" vertical="center" shrinkToFit="1"/>
      <protection hidden="1"/>
    </xf>
    <xf numFmtId="176" fontId="2" fillId="0" borderId="11" xfId="0" applyNumberFormat="1" applyFont="1" applyBorder="1" applyAlignment="1" applyProtection="1">
      <alignment horizontal="center" vertical="center" shrinkToFit="1"/>
      <protection hidden="1"/>
    </xf>
    <xf numFmtId="176" fontId="2" fillId="0" borderId="6" xfId="0" applyNumberFormat="1" applyFont="1" applyBorder="1" applyAlignment="1" applyProtection="1">
      <alignment horizontal="center" vertical="center" shrinkToFit="1"/>
      <protection hidden="1"/>
    </xf>
    <xf numFmtId="176" fontId="2" fillId="0" borderId="51" xfId="0" applyNumberFormat="1" applyFont="1" applyBorder="1" applyAlignment="1" applyProtection="1">
      <alignment horizontal="center" vertical="center" shrinkToFit="1"/>
      <protection hidden="1"/>
    </xf>
    <xf numFmtId="0" fontId="0" fillId="0" borderId="11" xfId="0" applyBorder="1" applyAlignment="1" applyProtection="1">
      <alignment horizontal="distributed" vertical="center" shrinkToFit="1"/>
      <protection hidden="1"/>
    </xf>
    <xf numFmtId="0" fontId="0" fillId="0" borderId="9" xfId="0" applyBorder="1" applyAlignment="1" applyProtection="1">
      <alignment horizontal="distributed" vertical="center" shrinkToFit="1"/>
      <protection hidden="1"/>
    </xf>
    <xf numFmtId="0" fontId="0" fillId="0" borderId="19" xfId="0" applyBorder="1" applyAlignment="1" applyProtection="1">
      <alignment horizontal="distributed" vertical="center"/>
      <protection hidden="1"/>
    </xf>
    <xf numFmtId="0" fontId="0" fillId="0" borderId="20" xfId="0" applyBorder="1" applyAlignment="1" applyProtection="1">
      <alignment horizontal="distributed" vertical="center"/>
      <protection hidden="1"/>
    </xf>
    <xf numFmtId="0" fontId="0" fillId="0" borderId="19" xfId="0" applyBorder="1" applyAlignment="1" applyProtection="1">
      <alignment horizontal="distributed" vertical="center" wrapText="1"/>
      <protection hidden="1"/>
    </xf>
    <xf numFmtId="0" fontId="4" fillId="0" borderId="19" xfId="0" applyFont="1" applyBorder="1" applyProtection="1">
      <alignment vertical="center"/>
      <protection hidden="1"/>
    </xf>
    <xf numFmtId="0" fontId="4" fillId="0" borderId="20" xfId="0" applyFont="1" applyBorder="1" applyProtection="1">
      <alignment vertical="center"/>
      <protection hidden="1"/>
    </xf>
    <xf numFmtId="0" fontId="4" fillId="0" borderId="21" xfId="0" applyFont="1" applyBorder="1" applyProtection="1">
      <alignment vertical="center"/>
      <protection hidden="1"/>
    </xf>
    <xf numFmtId="0" fontId="0" fillId="0" borderId="0" xfId="0" applyAlignment="1" applyProtection="1">
      <alignment horizontal="left" vertical="top" wrapText="1"/>
      <protection hidden="1"/>
    </xf>
    <xf numFmtId="0" fontId="0" fillId="0" borderId="0" xfId="0" applyAlignment="1" applyProtection="1">
      <alignment horizontal="center" vertical="center"/>
      <protection hidden="1"/>
    </xf>
    <xf numFmtId="0" fontId="4" fillId="0" borderId="46" xfId="0" applyFont="1" applyBorder="1" applyAlignment="1" applyProtection="1">
      <alignment horizontal="center" vertical="center" shrinkToFit="1"/>
      <protection hidden="1"/>
    </xf>
    <xf numFmtId="0" fontId="4" fillId="0" borderId="36" xfId="0" applyFont="1" applyBorder="1" applyAlignment="1" applyProtection="1">
      <alignment horizontal="center" vertical="center" shrinkToFit="1"/>
      <protection hidden="1"/>
    </xf>
    <xf numFmtId="0" fontId="4" fillId="0" borderId="47" xfId="0" applyFont="1" applyBorder="1" applyAlignment="1" applyProtection="1">
      <alignment horizontal="center" vertical="center" shrinkToFit="1"/>
      <protection hidden="1"/>
    </xf>
    <xf numFmtId="0" fontId="4" fillId="0" borderId="15" xfId="0" applyFont="1" applyBorder="1" applyAlignment="1" applyProtection="1">
      <alignment horizontal="center" vertical="center" shrinkToFit="1"/>
      <protection hidden="1"/>
    </xf>
    <xf numFmtId="0" fontId="4" fillId="0" borderId="36" xfId="0" applyFont="1" applyBorder="1" applyAlignment="1" applyProtection="1">
      <alignment horizontal="center" vertical="center"/>
      <protection hidden="1"/>
    </xf>
    <xf numFmtId="0" fontId="2" fillId="0" borderId="157" xfId="0" applyFont="1" applyBorder="1" applyAlignment="1" applyProtection="1">
      <alignment vertical="center" shrinkToFit="1"/>
      <protection hidden="1"/>
    </xf>
    <xf numFmtId="0" fontId="2" fillId="0" borderId="158" xfId="0" applyFont="1" applyBorder="1" applyAlignment="1" applyProtection="1">
      <alignment vertical="center" shrinkToFit="1"/>
      <protection hidden="1"/>
    </xf>
    <xf numFmtId="0" fontId="2" fillId="0" borderId="114" xfId="0" applyFont="1" applyBorder="1" applyAlignment="1" applyProtection="1">
      <alignment vertical="center" shrinkToFit="1"/>
      <protection hidden="1"/>
    </xf>
    <xf numFmtId="0" fontId="2" fillId="0" borderId="118" xfId="0" applyFont="1" applyBorder="1" applyAlignment="1" applyProtection="1">
      <alignment vertical="center" shrinkToFit="1"/>
      <protection hidden="1"/>
    </xf>
    <xf numFmtId="0" fontId="2" fillId="0" borderId="116" xfId="0" applyFont="1" applyBorder="1" applyAlignment="1" applyProtection="1">
      <alignment vertical="center" shrinkToFit="1"/>
      <protection hidden="1"/>
    </xf>
    <xf numFmtId="0" fontId="2" fillId="0" borderId="119" xfId="0" applyFont="1" applyBorder="1" applyAlignment="1" applyProtection="1">
      <alignment vertical="center" shrinkToFit="1"/>
      <protection hidden="1"/>
    </xf>
    <xf numFmtId="0" fontId="21" fillId="0" borderId="20" xfId="0" applyFont="1" applyBorder="1" applyAlignment="1" applyProtection="1">
      <alignment vertical="center" shrinkToFit="1"/>
      <protection hidden="1"/>
    </xf>
    <xf numFmtId="0" fontId="21" fillId="0" borderId="117" xfId="0" applyFont="1" applyBorder="1" applyAlignment="1" applyProtection="1">
      <alignment vertical="center" shrinkToFit="1"/>
      <protection hidden="1"/>
    </xf>
    <xf numFmtId="0" fontId="18" fillId="0" borderId="46" xfId="0" applyFont="1" applyBorder="1" applyAlignment="1" applyProtection="1">
      <alignment horizontal="center" vertical="center"/>
      <protection hidden="1"/>
    </xf>
    <xf numFmtId="0" fontId="18" fillId="0" borderId="36" xfId="0" applyFont="1" applyBorder="1" applyAlignment="1" applyProtection="1">
      <alignment horizontal="center" vertical="center"/>
      <protection hidden="1"/>
    </xf>
    <xf numFmtId="0" fontId="18" fillId="0" borderId="152" xfId="0" applyFont="1" applyBorder="1" applyAlignment="1" applyProtection="1">
      <alignment horizontal="center" vertical="center"/>
      <protection hidden="1"/>
    </xf>
    <xf numFmtId="0" fontId="18" fillId="0" borderId="10" xfId="0" applyFont="1" applyBorder="1" applyAlignment="1" applyProtection="1">
      <alignment horizontal="center" vertical="center"/>
      <protection hidden="1"/>
    </xf>
    <xf numFmtId="0" fontId="18" fillId="0" borderId="153" xfId="0" applyFont="1" applyBorder="1" applyAlignment="1" applyProtection="1">
      <alignment horizontal="center" vertical="center"/>
      <protection hidden="1"/>
    </xf>
    <xf numFmtId="0" fontId="18" fillId="0" borderId="99" xfId="0" applyFont="1" applyBorder="1" applyAlignment="1" applyProtection="1">
      <alignment horizontal="center" vertical="center"/>
      <protection hidden="1"/>
    </xf>
    <xf numFmtId="0" fontId="18" fillId="0" borderId="12" xfId="0" applyFont="1" applyBorder="1" applyAlignment="1" applyProtection="1">
      <alignment horizontal="center" vertical="center"/>
      <protection hidden="1"/>
    </xf>
    <xf numFmtId="0" fontId="19" fillId="0" borderId="155" xfId="0" applyFont="1" applyBorder="1" applyAlignment="1" applyProtection="1">
      <alignment horizontal="center" vertical="center" wrapText="1"/>
      <protection hidden="1"/>
    </xf>
    <xf numFmtId="0" fontId="18" fillId="0" borderId="15" xfId="0" applyFont="1" applyBorder="1" applyAlignment="1" applyProtection="1">
      <alignment horizontal="center" vertical="center"/>
      <protection hidden="1"/>
    </xf>
    <xf numFmtId="0" fontId="18" fillId="0" borderId="13" xfId="0" applyFont="1" applyBorder="1" applyAlignment="1" applyProtection="1">
      <alignment horizontal="center" vertical="center"/>
      <protection hidden="1"/>
    </xf>
    <xf numFmtId="0" fontId="18" fillId="0" borderId="31" xfId="0" applyFont="1" applyBorder="1" applyAlignment="1" applyProtection="1">
      <alignment horizontal="center" vertical="center" textRotation="255"/>
      <protection hidden="1"/>
    </xf>
    <xf numFmtId="0" fontId="18" fillId="0" borderId="32" xfId="0" applyFont="1" applyBorder="1" applyAlignment="1" applyProtection="1">
      <alignment horizontal="center" vertical="center" textRotation="255"/>
      <protection hidden="1"/>
    </xf>
    <xf numFmtId="0" fontId="18" fillId="0" borderId="31" xfId="0" applyFont="1" applyBorder="1" applyAlignment="1" applyProtection="1">
      <alignment horizontal="center" vertical="center"/>
      <protection hidden="1"/>
    </xf>
    <xf numFmtId="0" fontId="2" fillId="0" borderId="117" xfId="0" applyFont="1" applyBorder="1" applyAlignment="1" applyProtection="1">
      <alignment vertical="center" shrinkToFit="1"/>
      <protection hidden="1"/>
    </xf>
    <xf numFmtId="0" fontId="2" fillId="0" borderId="1"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67" xfId="0" applyFont="1" applyBorder="1" applyAlignment="1" applyProtection="1">
      <alignment horizontal="center" vertical="center"/>
      <protection hidden="1"/>
    </xf>
  </cellXfs>
  <cellStyles count="1">
    <cellStyle name="標準" xfId="0" builtinId="0" customBuiltin="1"/>
  </cellStyles>
  <dxfs count="3">
    <dxf>
      <font>
        <color rgb="FF9C0006"/>
      </font>
      <fill>
        <patternFill>
          <bgColor rgb="FFFFC7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FD8F5"/>
      <color rgb="FFFF8AD8"/>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19995</xdr:colOff>
      <xdr:row>0</xdr:row>
      <xdr:rowOff>47132</xdr:rowOff>
    </xdr:from>
    <xdr:to>
      <xdr:col>1</xdr:col>
      <xdr:colOff>395842</xdr:colOff>
      <xdr:row>1</xdr:row>
      <xdr:rowOff>16581</xdr:rowOff>
    </xdr:to>
    <xdr:pic>
      <xdr:nvPicPr>
        <xdr:cNvPr id="2" name="図 1">
          <a:extLst>
            <a:ext uri="{FF2B5EF4-FFF2-40B4-BE49-F238E27FC236}">
              <a16:creationId xmlns:a16="http://schemas.microsoft.com/office/drawing/2014/main" id="{92497154-0D47-C631-62A4-A0DA76D21065}"/>
            </a:ext>
          </a:extLst>
        </xdr:cNvPr>
        <xdr:cNvPicPr>
          <a:picLocks noChangeAspect="1"/>
        </xdr:cNvPicPr>
      </xdr:nvPicPr>
      <xdr:blipFill>
        <a:blip xmlns:r="http://schemas.openxmlformats.org/officeDocument/2006/relationships" r:embed="rId1"/>
        <a:stretch>
          <a:fillRect/>
        </a:stretch>
      </xdr:blipFill>
      <xdr:spPr>
        <a:xfrm>
          <a:off x="197795" y="47132"/>
          <a:ext cx="375847" cy="3758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26391</xdr:colOff>
      <xdr:row>19</xdr:row>
      <xdr:rowOff>34955</xdr:rowOff>
    </xdr:from>
    <xdr:to>
      <xdr:col>13</xdr:col>
      <xdr:colOff>302934</xdr:colOff>
      <xdr:row>20</xdr:row>
      <xdr:rowOff>338942</xdr:rowOff>
    </xdr:to>
    <xdr:sp macro="" textlink="">
      <xdr:nvSpPr>
        <xdr:cNvPr id="2" name="円/楕円 1">
          <a:extLst>
            <a:ext uri="{FF2B5EF4-FFF2-40B4-BE49-F238E27FC236}">
              <a16:creationId xmlns:a16="http://schemas.microsoft.com/office/drawing/2014/main" id="{385D59FF-6F9E-F545-8F45-F669293E0D0B}"/>
            </a:ext>
          </a:extLst>
        </xdr:cNvPr>
        <xdr:cNvSpPr/>
      </xdr:nvSpPr>
      <xdr:spPr>
        <a:xfrm>
          <a:off x="5512791" y="4225955"/>
          <a:ext cx="276543" cy="672287"/>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21</xdr:row>
      <xdr:rowOff>29130</xdr:rowOff>
    </xdr:from>
    <xdr:to>
      <xdr:col>13</xdr:col>
      <xdr:colOff>305673</xdr:colOff>
      <xdr:row>22</xdr:row>
      <xdr:rowOff>333118</xdr:rowOff>
    </xdr:to>
    <xdr:sp macro="" textlink="">
      <xdr:nvSpPr>
        <xdr:cNvPr id="3" name="円/楕円 2">
          <a:extLst>
            <a:ext uri="{FF2B5EF4-FFF2-40B4-BE49-F238E27FC236}">
              <a16:creationId xmlns:a16="http://schemas.microsoft.com/office/drawing/2014/main" id="{99A4028A-E5FE-AD4F-A63D-652703E9011F}"/>
            </a:ext>
          </a:extLst>
        </xdr:cNvPr>
        <xdr:cNvSpPr/>
      </xdr:nvSpPr>
      <xdr:spPr>
        <a:xfrm>
          <a:off x="5515530" y="4956730"/>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23</xdr:row>
      <xdr:rowOff>34954</xdr:rowOff>
    </xdr:from>
    <xdr:to>
      <xdr:col>13</xdr:col>
      <xdr:colOff>302934</xdr:colOff>
      <xdr:row>24</xdr:row>
      <xdr:rowOff>338942</xdr:rowOff>
    </xdr:to>
    <xdr:sp macro="" textlink="">
      <xdr:nvSpPr>
        <xdr:cNvPr id="4" name="円/楕円 3">
          <a:extLst>
            <a:ext uri="{FF2B5EF4-FFF2-40B4-BE49-F238E27FC236}">
              <a16:creationId xmlns:a16="http://schemas.microsoft.com/office/drawing/2014/main" id="{C79CDF3C-37B9-2F4C-9F85-C7E6BE39617A}"/>
            </a:ext>
          </a:extLst>
        </xdr:cNvPr>
        <xdr:cNvSpPr/>
      </xdr:nvSpPr>
      <xdr:spPr>
        <a:xfrm>
          <a:off x="5512791" y="5699154"/>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25</xdr:row>
      <xdr:rowOff>29130</xdr:rowOff>
    </xdr:from>
    <xdr:to>
      <xdr:col>13</xdr:col>
      <xdr:colOff>305673</xdr:colOff>
      <xdr:row>26</xdr:row>
      <xdr:rowOff>333117</xdr:rowOff>
    </xdr:to>
    <xdr:sp macro="" textlink="">
      <xdr:nvSpPr>
        <xdr:cNvPr id="5" name="円/楕円 4">
          <a:extLst>
            <a:ext uri="{FF2B5EF4-FFF2-40B4-BE49-F238E27FC236}">
              <a16:creationId xmlns:a16="http://schemas.microsoft.com/office/drawing/2014/main" id="{52C9492D-6601-E947-8BCC-53A84F5AAA24}"/>
            </a:ext>
          </a:extLst>
        </xdr:cNvPr>
        <xdr:cNvSpPr/>
      </xdr:nvSpPr>
      <xdr:spPr>
        <a:xfrm>
          <a:off x="5515530" y="6429930"/>
          <a:ext cx="276543" cy="672287"/>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27</xdr:row>
      <xdr:rowOff>34955</xdr:rowOff>
    </xdr:from>
    <xdr:to>
      <xdr:col>13</xdr:col>
      <xdr:colOff>302934</xdr:colOff>
      <xdr:row>28</xdr:row>
      <xdr:rowOff>338943</xdr:rowOff>
    </xdr:to>
    <xdr:sp macro="" textlink="">
      <xdr:nvSpPr>
        <xdr:cNvPr id="6" name="円/楕円 5">
          <a:extLst>
            <a:ext uri="{FF2B5EF4-FFF2-40B4-BE49-F238E27FC236}">
              <a16:creationId xmlns:a16="http://schemas.microsoft.com/office/drawing/2014/main" id="{2C3C06E5-94E1-A842-B57F-1AC21A448E61}"/>
            </a:ext>
          </a:extLst>
        </xdr:cNvPr>
        <xdr:cNvSpPr/>
      </xdr:nvSpPr>
      <xdr:spPr>
        <a:xfrm>
          <a:off x="5512791" y="7172355"/>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29</xdr:row>
      <xdr:rowOff>29130</xdr:rowOff>
    </xdr:from>
    <xdr:to>
      <xdr:col>13</xdr:col>
      <xdr:colOff>305673</xdr:colOff>
      <xdr:row>30</xdr:row>
      <xdr:rowOff>333118</xdr:rowOff>
    </xdr:to>
    <xdr:sp macro="" textlink="">
      <xdr:nvSpPr>
        <xdr:cNvPr id="7" name="円/楕円 6">
          <a:extLst>
            <a:ext uri="{FF2B5EF4-FFF2-40B4-BE49-F238E27FC236}">
              <a16:creationId xmlns:a16="http://schemas.microsoft.com/office/drawing/2014/main" id="{AE43C15D-7B4E-2243-B97F-8D0822643B78}"/>
            </a:ext>
          </a:extLst>
        </xdr:cNvPr>
        <xdr:cNvSpPr/>
      </xdr:nvSpPr>
      <xdr:spPr>
        <a:xfrm>
          <a:off x="5515530" y="7903130"/>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31</xdr:row>
      <xdr:rowOff>34954</xdr:rowOff>
    </xdr:from>
    <xdr:to>
      <xdr:col>13</xdr:col>
      <xdr:colOff>302934</xdr:colOff>
      <xdr:row>32</xdr:row>
      <xdr:rowOff>338942</xdr:rowOff>
    </xdr:to>
    <xdr:sp macro="" textlink="">
      <xdr:nvSpPr>
        <xdr:cNvPr id="8" name="円/楕円 7">
          <a:extLst>
            <a:ext uri="{FF2B5EF4-FFF2-40B4-BE49-F238E27FC236}">
              <a16:creationId xmlns:a16="http://schemas.microsoft.com/office/drawing/2014/main" id="{2B68A98B-92D3-9A48-8627-6A4B013F3671}"/>
            </a:ext>
          </a:extLst>
        </xdr:cNvPr>
        <xdr:cNvSpPr/>
      </xdr:nvSpPr>
      <xdr:spPr>
        <a:xfrm>
          <a:off x="5512791" y="8645554"/>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33</xdr:row>
      <xdr:rowOff>29130</xdr:rowOff>
    </xdr:from>
    <xdr:to>
      <xdr:col>13</xdr:col>
      <xdr:colOff>305673</xdr:colOff>
      <xdr:row>34</xdr:row>
      <xdr:rowOff>333117</xdr:rowOff>
    </xdr:to>
    <xdr:sp macro="" textlink="">
      <xdr:nvSpPr>
        <xdr:cNvPr id="9" name="円/楕円 8">
          <a:extLst>
            <a:ext uri="{FF2B5EF4-FFF2-40B4-BE49-F238E27FC236}">
              <a16:creationId xmlns:a16="http://schemas.microsoft.com/office/drawing/2014/main" id="{0680D271-A5D3-AD40-85EA-BAD3D1B0DF80}"/>
            </a:ext>
          </a:extLst>
        </xdr:cNvPr>
        <xdr:cNvSpPr/>
      </xdr:nvSpPr>
      <xdr:spPr>
        <a:xfrm>
          <a:off x="5515530" y="9376330"/>
          <a:ext cx="276543" cy="672287"/>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35</xdr:row>
      <xdr:rowOff>34955</xdr:rowOff>
    </xdr:from>
    <xdr:to>
      <xdr:col>13</xdr:col>
      <xdr:colOff>302934</xdr:colOff>
      <xdr:row>36</xdr:row>
      <xdr:rowOff>338943</xdr:rowOff>
    </xdr:to>
    <xdr:sp macro="" textlink="">
      <xdr:nvSpPr>
        <xdr:cNvPr id="10" name="円/楕円 9">
          <a:extLst>
            <a:ext uri="{FF2B5EF4-FFF2-40B4-BE49-F238E27FC236}">
              <a16:creationId xmlns:a16="http://schemas.microsoft.com/office/drawing/2014/main" id="{0C02EE70-B46B-2349-835D-47A0E454DACB}"/>
            </a:ext>
          </a:extLst>
        </xdr:cNvPr>
        <xdr:cNvSpPr/>
      </xdr:nvSpPr>
      <xdr:spPr>
        <a:xfrm>
          <a:off x="5512791" y="10118755"/>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37</xdr:row>
      <xdr:rowOff>29130</xdr:rowOff>
    </xdr:from>
    <xdr:to>
      <xdr:col>13</xdr:col>
      <xdr:colOff>305673</xdr:colOff>
      <xdr:row>38</xdr:row>
      <xdr:rowOff>333118</xdr:rowOff>
    </xdr:to>
    <xdr:sp macro="" textlink="">
      <xdr:nvSpPr>
        <xdr:cNvPr id="11" name="円/楕円 10">
          <a:extLst>
            <a:ext uri="{FF2B5EF4-FFF2-40B4-BE49-F238E27FC236}">
              <a16:creationId xmlns:a16="http://schemas.microsoft.com/office/drawing/2014/main" id="{21A84BD1-2DBD-2D4C-BEE7-5BBC7F1BBA16}"/>
            </a:ext>
          </a:extLst>
        </xdr:cNvPr>
        <xdr:cNvSpPr/>
      </xdr:nvSpPr>
      <xdr:spPr>
        <a:xfrm>
          <a:off x="5515530" y="10849530"/>
          <a:ext cx="276543" cy="672288"/>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3</xdr:col>
      <xdr:colOff>43279</xdr:colOff>
      <xdr:row>0</xdr:row>
      <xdr:rowOff>61951</xdr:rowOff>
    </xdr:from>
    <xdr:to>
      <xdr:col>4</xdr:col>
      <xdr:colOff>76585</xdr:colOff>
      <xdr:row>0</xdr:row>
      <xdr:rowOff>271563</xdr:rowOff>
    </xdr:to>
    <xdr:pic>
      <xdr:nvPicPr>
        <xdr:cNvPr id="12" name="図 11">
          <a:extLst>
            <a:ext uri="{FF2B5EF4-FFF2-40B4-BE49-F238E27FC236}">
              <a16:creationId xmlns:a16="http://schemas.microsoft.com/office/drawing/2014/main" id="{6A27A6F4-E0D4-2743-A461-1F4797295AB3}"/>
            </a:ext>
          </a:extLst>
        </xdr:cNvPr>
        <xdr:cNvPicPr>
          <a:picLocks noChangeAspect="1"/>
        </xdr:cNvPicPr>
      </xdr:nvPicPr>
      <xdr:blipFill>
        <a:blip xmlns:r="http://schemas.openxmlformats.org/officeDocument/2006/relationships" r:embed="rId1"/>
        <a:stretch>
          <a:fillRect/>
        </a:stretch>
      </xdr:blipFill>
      <xdr:spPr>
        <a:xfrm>
          <a:off x="221079" y="61951"/>
          <a:ext cx="206488" cy="2096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43279</xdr:colOff>
      <xdr:row>0</xdr:row>
      <xdr:rowOff>61951</xdr:rowOff>
    </xdr:from>
    <xdr:to>
      <xdr:col>1</xdr:col>
      <xdr:colOff>251883</xdr:colOff>
      <xdr:row>0</xdr:row>
      <xdr:rowOff>271563</xdr:rowOff>
    </xdr:to>
    <xdr:pic>
      <xdr:nvPicPr>
        <xdr:cNvPr id="3" name="図 2">
          <a:extLst>
            <a:ext uri="{FF2B5EF4-FFF2-40B4-BE49-F238E27FC236}">
              <a16:creationId xmlns:a16="http://schemas.microsoft.com/office/drawing/2014/main" id="{DB6232FC-FEF4-F643-8367-8D10A98F1367}"/>
            </a:ext>
          </a:extLst>
        </xdr:cNvPr>
        <xdr:cNvPicPr>
          <a:picLocks noChangeAspect="1"/>
        </xdr:cNvPicPr>
      </xdr:nvPicPr>
      <xdr:blipFill>
        <a:blip xmlns:r="http://schemas.openxmlformats.org/officeDocument/2006/relationships" r:embed="rId1"/>
        <a:stretch>
          <a:fillRect/>
        </a:stretch>
      </xdr:blipFill>
      <xdr:spPr>
        <a:xfrm>
          <a:off x="221079" y="61951"/>
          <a:ext cx="208604" cy="2096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43279</xdr:colOff>
      <xdr:row>0</xdr:row>
      <xdr:rowOff>61951</xdr:rowOff>
    </xdr:from>
    <xdr:to>
      <xdr:col>1</xdr:col>
      <xdr:colOff>251883</xdr:colOff>
      <xdr:row>0</xdr:row>
      <xdr:rowOff>271563</xdr:rowOff>
    </xdr:to>
    <xdr:pic>
      <xdr:nvPicPr>
        <xdr:cNvPr id="2" name="図 1">
          <a:extLst>
            <a:ext uri="{FF2B5EF4-FFF2-40B4-BE49-F238E27FC236}">
              <a16:creationId xmlns:a16="http://schemas.microsoft.com/office/drawing/2014/main" id="{6B934AF7-1813-5940-9C6E-83F15F652E37}"/>
            </a:ext>
          </a:extLst>
        </xdr:cNvPr>
        <xdr:cNvPicPr>
          <a:picLocks noChangeAspect="1"/>
        </xdr:cNvPicPr>
      </xdr:nvPicPr>
      <xdr:blipFill>
        <a:blip xmlns:r="http://schemas.openxmlformats.org/officeDocument/2006/relationships" r:embed="rId1"/>
        <a:stretch>
          <a:fillRect/>
        </a:stretch>
      </xdr:blipFill>
      <xdr:spPr>
        <a:xfrm>
          <a:off x="221079" y="61951"/>
          <a:ext cx="208604" cy="209612"/>
        </a:xfrm>
        <a:prstGeom prst="rect">
          <a:avLst/>
        </a:prstGeom>
      </xdr:spPr>
    </xdr:pic>
    <xdr:clientData/>
  </xdr:twoCellAnchor>
  <xdr:twoCellAnchor editAs="oneCell">
    <xdr:from>
      <xdr:col>12</xdr:col>
      <xdr:colOff>80820</xdr:colOff>
      <xdr:row>9</xdr:row>
      <xdr:rowOff>11548</xdr:rowOff>
    </xdr:from>
    <xdr:to>
      <xdr:col>12</xdr:col>
      <xdr:colOff>327545</xdr:colOff>
      <xdr:row>15</xdr:row>
      <xdr:rowOff>11546</xdr:rowOff>
    </xdr:to>
    <xdr:pic>
      <xdr:nvPicPr>
        <xdr:cNvPr id="3" name="図 2">
          <a:extLst>
            <a:ext uri="{FF2B5EF4-FFF2-40B4-BE49-F238E27FC236}">
              <a16:creationId xmlns:a16="http://schemas.microsoft.com/office/drawing/2014/main" id="{0434914D-84C7-E04A-9AA0-158B427FADE6}"/>
            </a:ext>
          </a:extLst>
        </xdr:cNvPr>
        <xdr:cNvPicPr>
          <a:picLocks noChangeAspect="1"/>
        </xdr:cNvPicPr>
      </xdr:nvPicPr>
      <xdr:blipFill>
        <a:blip xmlns:r="http://schemas.openxmlformats.org/officeDocument/2006/relationships" r:embed="rId2"/>
        <a:stretch>
          <a:fillRect/>
        </a:stretch>
      </xdr:blipFill>
      <xdr:spPr>
        <a:xfrm>
          <a:off x="9605820" y="2332184"/>
          <a:ext cx="246725" cy="18010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43279</xdr:colOff>
      <xdr:row>0</xdr:row>
      <xdr:rowOff>61951</xdr:rowOff>
    </xdr:from>
    <xdr:to>
      <xdr:col>1</xdr:col>
      <xdr:colOff>251883</xdr:colOff>
      <xdr:row>0</xdr:row>
      <xdr:rowOff>271563</xdr:rowOff>
    </xdr:to>
    <xdr:pic>
      <xdr:nvPicPr>
        <xdr:cNvPr id="2" name="図 1">
          <a:extLst>
            <a:ext uri="{FF2B5EF4-FFF2-40B4-BE49-F238E27FC236}">
              <a16:creationId xmlns:a16="http://schemas.microsoft.com/office/drawing/2014/main" id="{5E8B59CF-B7FF-6F45-ABEA-4C0F527E3B73}"/>
            </a:ext>
          </a:extLst>
        </xdr:cNvPr>
        <xdr:cNvPicPr>
          <a:picLocks noChangeAspect="1"/>
        </xdr:cNvPicPr>
      </xdr:nvPicPr>
      <xdr:blipFill>
        <a:blip xmlns:r="http://schemas.openxmlformats.org/officeDocument/2006/relationships" r:embed="rId1"/>
        <a:stretch>
          <a:fillRect/>
        </a:stretch>
      </xdr:blipFill>
      <xdr:spPr>
        <a:xfrm>
          <a:off x="221079" y="61951"/>
          <a:ext cx="208604" cy="2096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43279</xdr:colOff>
      <xdr:row>0</xdr:row>
      <xdr:rowOff>61951</xdr:rowOff>
    </xdr:from>
    <xdr:to>
      <xdr:col>1</xdr:col>
      <xdr:colOff>251883</xdr:colOff>
      <xdr:row>0</xdr:row>
      <xdr:rowOff>271563</xdr:rowOff>
    </xdr:to>
    <xdr:pic>
      <xdr:nvPicPr>
        <xdr:cNvPr id="2" name="図 1">
          <a:extLst>
            <a:ext uri="{FF2B5EF4-FFF2-40B4-BE49-F238E27FC236}">
              <a16:creationId xmlns:a16="http://schemas.microsoft.com/office/drawing/2014/main" id="{E4A9D1AC-2ADE-B94A-B33F-0A3CF33D47A3}"/>
            </a:ext>
          </a:extLst>
        </xdr:cNvPr>
        <xdr:cNvPicPr>
          <a:picLocks noChangeAspect="1"/>
        </xdr:cNvPicPr>
      </xdr:nvPicPr>
      <xdr:blipFill>
        <a:blip xmlns:r="http://schemas.openxmlformats.org/officeDocument/2006/relationships" r:embed="rId1"/>
        <a:stretch>
          <a:fillRect/>
        </a:stretch>
      </xdr:blipFill>
      <xdr:spPr>
        <a:xfrm>
          <a:off x="221079" y="61951"/>
          <a:ext cx="208604" cy="20961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43279</xdr:colOff>
      <xdr:row>0</xdr:row>
      <xdr:rowOff>61951</xdr:rowOff>
    </xdr:from>
    <xdr:to>
      <xdr:col>2</xdr:col>
      <xdr:colOff>71967</xdr:colOff>
      <xdr:row>0</xdr:row>
      <xdr:rowOff>271563</xdr:rowOff>
    </xdr:to>
    <xdr:pic>
      <xdr:nvPicPr>
        <xdr:cNvPr id="2" name="図 1">
          <a:extLst>
            <a:ext uri="{FF2B5EF4-FFF2-40B4-BE49-F238E27FC236}">
              <a16:creationId xmlns:a16="http://schemas.microsoft.com/office/drawing/2014/main" id="{0C31664F-1708-9342-8C8F-D59785EBAFBA}"/>
            </a:ext>
          </a:extLst>
        </xdr:cNvPr>
        <xdr:cNvPicPr>
          <a:picLocks noChangeAspect="1"/>
        </xdr:cNvPicPr>
      </xdr:nvPicPr>
      <xdr:blipFill>
        <a:blip xmlns:r="http://schemas.openxmlformats.org/officeDocument/2006/relationships" r:embed="rId1"/>
        <a:stretch>
          <a:fillRect/>
        </a:stretch>
      </xdr:blipFill>
      <xdr:spPr>
        <a:xfrm>
          <a:off x="221079" y="61951"/>
          <a:ext cx="206488" cy="20961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43279</xdr:colOff>
      <xdr:row>0</xdr:row>
      <xdr:rowOff>61951</xdr:rowOff>
    </xdr:from>
    <xdr:to>
      <xdr:col>2</xdr:col>
      <xdr:colOff>71967</xdr:colOff>
      <xdr:row>0</xdr:row>
      <xdr:rowOff>271563</xdr:rowOff>
    </xdr:to>
    <xdr:pic>
      <xdr:nvPicPr>
        <xdr:cNvPr id="2" name="図 1">
          <a:extLst>
            <a:ext uri="{FF2B5EF4-FFF2-40B4-BE49-F238E27FC236}">
              <a16:creationId xmlns:a16="http://schemas.microsoft.com/office/drawing/2014/main" id="{FF936078-20B5-8540-8416-EEC5CEA5C2AE}"/>
            </a:ext>
          </a:extLst>
        </xdr:cNvPr>
        <xdr:cNvPicPr>
          <a:picLocks noChangeAspect="1"/>
        </xdr:cNvPicPr>
      </xdr:nvPicPr>
      <xdr:blipFill>
        <a:blip xmlns:r="http://schemas.openxmlformats.org/officeDocument/2006/relationships" r:embed="rId1"/>
        <a:stretch>
          <a:fillRect/>
        </a:stretch>
      </xdr:blipFill>
      <xdr:spPr>
        <a:xfrm>
          <a:off x="221079" y="61951"/>
          <a:ext cx="206488" cy="20961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26391</xdr:colOff>
      <xdr:row>19</xdr:row>
      <xdr:rowOff>34955</xdr:rowOff>
    </xdr:from>
    <xdr:to>
      <xdr:col>13</xdr:col>
      <xdr:colOff>302934</xdr:colOff>
      <xdr:row>20</xdr:row>
      <xdr:rowOff>338942</xdr:rowOff>
    </xdr:to>
    <xdr:sp macro="" textlink="">
      <xdr:nvSpPr>
        <xdr:cNvPr id="3" name="円/楕円 2">
          <a:extLst>
            <a:ext uri="{FF2B5EF4-FFF2-40B4-BE49-F238E27FC236}">
              <a16:creationId xmlns:a16="http://schemas.microsoft.com/office/drawing/2014/main" id="{E4C03530-0393-D64F-96D1-B1D7C6841121}"/>
            </a:ext>
          </a:extLst>
        </xdr:cNvPr>
        <xdr:cNvSpPr/>
      </xdr:nvSpPr>
      <xdr:spPr>
        <a:xfrm>
          <a:off x="6160841" y="3576973"/>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21</xdr:row>
      <xdr:rowOff>29130</xdr:rowOff>
    </xdr:from>
    <xdr:to>
      <xdr:col>13</xdr:col>
      <xdr:colOff>305673</xdr:colOff>
      <xdr:row>22</xdr:row>
      <xdr:rowOff>333118</xdr:rowOff>
    </xdr:to>
    <xdr:sp macro="" textlink="">
      <xdr:nvSpPr>
        <xdr:cNvPr id="5" name="円/楕円 4">
          <a:extLst>
            <a:ext uri="{FF2B5EF4-FFF2-40B4-BE49-F238E27FC236}">
              <a16:creationId xmlns:a16="http://schemas.microsoft.com/office/drawing/2014/main" id="{4307BD30-B89E-7849-BF43-009B3966B038}"/>
            </a:ext>
          </a:extLst>
        </xdr:cNvPr>
        <xdr:cNvSpPr/>
      </xdr:nvSpPr>
      <xdr:spPr>
        <a:xfrm>
          <a:off x="6163580" y="4305185"/>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23</xdr:row>
      <xdr:rowOff>34954</xdr:rowOff>
    </xdr:from>
    <xdr:to>
      <xdr:col>13</xdr:col>
      <xdr:colOff>302934</xdr:colOff>
      <xdr:row>24</xdr:row>
      <xdr:rowOff>338942</xdr:rowOff>
    </xdr:to>
    <xdr:sp macro="" textlink="">
      <xdr:nvSpPr>
        <xdr:cNvPr id="6" name="円/楕円 5">
          <a:extLst>
            <a:ext uri="{FF2B5EF4-FFF2-40B4-BE49-F238E27FC236}">
              <a16:creationId xmlns:a16="http://schemas.microsoft.com/office/drawing/2014/main" id="{CDBFF939-0A3A-C541-B619-40308D0C9A65}"/>
            </a:ext>
          </a:extLst>
        </xdr:cNvPr>
        <xdr:cNvSpPr/>
      </xdr:nvSpPr>
      <xdr:spPr>
        <a:xfrm>
          <a:off x="6160841" y="5045046"/>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25</xdr:row>
      <xdr:rowOff>29130</xdr:rowOff>
    </xdr:from>
    <xdr:to>
      <xdr:col>13</xdr:col>
      <xdr:colOff>305673</xdr:colOff>
      <xdr:row>26</xdr:row>
      <xdr:rowOff>333117</xdr:rowOff>
    </xdr:to>
    <xdr:sp macro="" textlink="">
      <xdr:nvSpPr>
        <xdr:cNvPr id="7" name="円/楕円 6">
          <a:extLst>
            <a:ext uri="{FF2B5EF4-FFF2-40B4-BE49-F238E27FC236}">
              <a16:creationId xmlns:a16="http://schemas.microsoft.com/office/drawing/2014/main" id="{691FAF70-BCD6-5B4B-B949-9389DA8A7129}"/>
            </a:ext>
          </a:extLst>
        </xdr:cNvPr>
        <xdr:cNvSpPr/>
      </xdr:nvSpPr>
      <xdr:spPr>
        <a:xfrm>
          <a:off x="6163580" y="5773258"/>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27</xdr:row>
      <xdr:rowOff>34955</xdr:rowOff>
    </xdr:from>
    <xdr:to>
      <xdr:col>13</xdr:col>
      <xdr:colOff>302934</xdr:colOff>
      <xdr:row>28</xdr:row>
      <xdr:rowOff>338943</xdr:rowOff>
    </xdr:to>
    <xdr:sp macro="" textlink="">
      <xdr:nvSpPr>
        <xdr:cNvPr id="8" name="円/楕円 7">
          <a:extLst>
            <a:ext uri="{FF2B5EF4-FFF2-40B4-BE49-F238E27FC236}">
              <a16:creationId xmlns:a16="http://schemas.microsoft.com/office/drawing/2014/main" id="{B3978951-B2AF-504C-AAE9-8B931F4D67C9}"/>
            </a:ext>
          </a:extLst>
        </xdr:cNvPr>
        <xdr:cNvSpPr/>
      </xdr:nvSpPr>
      <xdr:spPr>
        <a:xfrm>
          <a:off x="6160841" y="6513120"/>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29</xdr:row>
      <xdr:rowOff>29130</xdr:rowOff>
    </xdr:from>
    <xdr:to>
      <xdr:col>13</xdr:col>
      <xdr:colOff>305673</xdr:colOff>
      <xdr:row>30</xdr:row>
      <xdr:rowOff>333118</xdr:rowOff>
    </xdr:to>
    <xdr:sp macro="" textlink="">
      <xdr:nvSpPr>
        <xdr:cNvPr id="9" name="円/楕円 8">
          <a:extLst>
            <a:ext uri="{FF2B5EF4-FFF2-40B4-BE49-F238E27FC236}">
              <a16:creationId xmlns:a16="http://schemas.microsoft.com/office/drawing/2014/main" id="{E1D44C9D-80C0-E742-82F8-4EB41E29F4E3}"/>
            </a:ext>
          </a:extLst>
        </xdr:cNvPr>
        <xdr:cNvSpPr/>
      </xdr:nvSpPr>
      <xdr:spPr>
        <a:xfrm>
          <a:off x="6163580" y="7241332"/>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31</xdr:row>
      <xdr:rowOff>34954</xdr:rowOff>
    </xdr:from>
    <xdr:to>
      <xdr:col>13</xdr:col>
      <xdr:colOff>302934</xdr:colOff>
      <xdr:row>32</xdr:row>
      <xdr:rowOff>338942</xdr:rowOff>
    </xdr:to>
    <xdr:sp macro="" textlink="">
      <xdr:nvSpPr>
        <xdr:cNvPr id="10" name="円/楕円 9">
          <a:extLst>
            <a:ext uri="{FF2B5EF4-FFF2-40B4-BE49-F238E27FC236}">
              <a16:creationId xmlns:a16="http://schemas.microsoft.com/office/drawing/2014/main" id="{1577858B-ECCA-004C-A25D-8A81F57F779F}"/>
            </a:ext>
          </a:extLst>
        </xdr:cNvPr>
        <xdr:cNvSpPr/>
      </xdr:nvSpPr>
      <xdr:spPr>
        <a:xfrm>
          <a:off x="6160841" y="7981193"/>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33</xdr:row>
      <xdr:rowOff>29130</xdr:rowOff>
    </xdr:from>
    <xdr:to>
      <xdr:col>13</xdr:col>
      <xdr:colOff>305673</xdr:colOff>
      <xdr:row>34</xdr:row>
      <xdr:rowOff>333117</xdr:rowOff>
    </xdr:to>
    <xdr:sp macro="" textlink="">
      <xdr:nvSpPr>
        <xdr:cNvPr id="11" name="円/楕円 10">
          <a:extLst>
            <a:ext uri="{FF2B5EF4-FFF2-40B4-BE49-F238E27FC236}">
              <a16:creationId xmlns:a16="http://schemas.microsoft.com/office/drawing/2014/main" id="{F5C20F90-508C-BB49-8639-403CEE782033}"/>
            </a:ext>
          </a:extLst>
        </xdr:cNvPr>
        <xdr:cNvSpPr/>
      </xdr:nvSpPr>
      <xdr:spPr>
        <a:xfrm>
          <a:off x="6163580" y="8709405"/>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26391</xdr:colOff>
      <xdr:row>35</xdr:row>
      <xdr:rowOff>34955</xdr:rowOff>
    </xdr:from>
    <xdr:to>
      <xdr:col>13</xdr:col>
      <xdr:colOff>302934</xdr:colOff>
      <xdr:row>36</xdr:row>
      <xdr:rowOff>338943</xdr:rowOff>
    </xdr:to>
    <xdr:sp macro="" textlink="">
      <xdr:nvSpPr>
        <xdr:cNvPr id="12" name="円/楕円 11">
          <a:extLst>
            <a:ext uri="{FF2B5EF4-FFF2-40B4-BE49-F238E27FC236}">
              <a16:creationId xmlns:a16="http://schemas.microsoft.com/office/drawing/2014/main" id="{199895FD-D0A2-AE47-A0B1-A149B8DFF0D4}"/>
            </a:ext>
          </a:extLst>
        </xdr:cNvPr>
        <xdr:cNvSpPr/>
      </xdr:nvSpPr>
      <xdr:spPr>
        <a:xfrm>
          <a:off x="6160841" y="9449267"/>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29130</xdr:colOff>
      <xdr:row>37</xdr:row>
      <xdr:rowOff>29130</xdr:rowOff>
    </xdr:from>
    <xdr:to>
      <xdr:col>13</xdr:col>
      <xdr:colOff>305673</xdr:colOff>
      <xdr:row>38</xdr:row>
      <xdr:rowOff>333118</xdr:rowOff>
    </xdr:to>
    <xdr:sp macro="" textlink="">
      <xdr:nvSpPr>
        <xdr:cNvPr id="13" name="円/楕円 12">
          <a:extLst>
            <a:ext uri="{FF2B5EF4-FFF2-40B4-BE49-F238E27FC236}">
              <a16:creationId xmlns:a16="http://schemas.microsoft.com/office/drawing/2014/main" id="{9A9C118A-4259-0442-BFD1-2CF54F159097}"/>
            </a:ext>
          </a:extLst>
        </xdr:cNvPr>
        <xdr:cNvSpPr/>
      </xdr:nvSpPr>
      <xdr:spPr>
        <a:xfrm>
          <a:off x="6163580" y="10177479"/>
          <a:ext cx="276543" cy="671006"/>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3</xdr:col>
      <xdr:colOff>43279</xdr:colOff>
      <xdr:row>0</xdr:row>
      <xdr:rowOff>61951</xdr:rowOff>
    </xdr:from>
    <xdr:to>
      <xdr:col>4</xdr:col>
      <xdr:colOff>71967</xdr:colOff>
      <xdr:row>0</xdr:row>
      <xdr:rowOff>271563</xdr:rowOff>
    </xdr:to>
    <xdr:pic>
      <xdr:nvPicPr>
        <xdr:cNvPr id="2" name="図 1">
          <a:extLst>
            <a:ext uri="{FF2B5EF4-FFF2-40B4-BE49-F238E27FC236}">
              <a16:creationId xmlns:a16="http://schemas.microsoft.com/office/drawing/2014/main" id="{E9523309-60B9-5541-A7C4-C5C4A8242C40}"/>
            </a:ext>
          </a:extLst>
        </xdr:cNvPr>
        <xdr:cNvPicPr>
          <a:picLocks noChangeAspect="1"/>
        </xdr:cNvPicPr>
      </xdr:nvPicPr>
      <xdr:blipFill>
        <a:blip xmlns:r="http://schemas.openxmlformats.org/officeDocument/2006/relationships" r:embed="rId1"/>
        <a:stretch>
          <a:fillRect/>
        </a:stretch>
      </xdr:blipFill>
      <xdr:spPr>
        <a:xfrm>
          <a:off x="221079" y="61951"/>
          <a:ext cx="208604" cy="20961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43279</xdr:colOff>
      <xdr:row>0</xdr:row>
      <xdr:rowOff>61951</xdr:rowOff>
    </xdr:from>
    <xdr:to>
      <xdr:col>2</xdr:col>
      <xdr:colOff>71967</xdr:colOff>
      <xdr:row>0</xdr:row>
      <xdr:rowOff>271563</xdr:rowOff>
    </xdr:to>
    <xdr:pic>
      <xdr:nvPicPr>
        <xdr:cNvPr id="12" name="図 11">
          <a:extLst>
            <a:ext uri="{FF2B5EF4-FFF2-40B4-BE49-F238E27FC236}">
              <a16:creationId xmlns:a16="http://schemas.microsoft.com/office/drawing/2014/main" id="{F1BA4C10-79DF-CD46-BD3C-01543EE72E86}"/>
            </a:ext>
          </a:extLst>
        </xdr:cNvPr>
        <xdr:cNvPicPr>
          <a:picLocks noChangeAspect="1"/>
        </xdr:cNvPicPr>
      </xdr:nvPicPr>
      <xdr:blipFill>
        <a:blip xmlns:r="http://schemas.openxmlformats.org/officeDocument/2006/relationships" r:embed="rId1"/>
        <a:stretch>
          <a:fillRect/>
        </a:stretch>
      </xdr:blipFill>
      <xdr:spPr>
        <a:xfrm>
          <a:off x="221079" y="61951"/>
          <a:ext cx="208604" cy="209612"/>
        </a:xfrm>
        <a:prstGeom prst="rect">
          <a:avLst/>
        </a:prstGeom>
      </xdr:spPr>
    </xdr:pic>
    <xdr:clientData/>
  </xdr:twoCellAnchor>
  <xdr:twoCellAnchor editAs="oneCell">
    <xdr:from>
      <xdr:col>8</xdr:col>
      <xdr:colOff>114300</xdr:colOff>
      <xdr:row>16</xdr:row>
      <xdr:rowOff>76200</xdr:rowOff>
    </xdr:from>
    <xdr:to>
      <xdr:col>8</xdr:col>
      <xdr:colOff>368300</xdr:colOff>
      <xdr:row>21</xdr:row>
      <xdr:rowOff>279400</xdr:rowOff>
    </xdr:to>
    <xdr:pic>
      <xdr:nvPicPr>
        <xdr:cNvPr id="2" name="図 1">
          <a:extLst>
            <a:ext uri="{FF2B5EF4-FFF2-40B4-BE49-F238E27FC236}">
              <a16:creationId xmlns:a16="http://schemas.microsoft.com/office/drawing/2014/main" id="{A5AEFD31-6564-814F-87A5-9E28BD2D8124}"/>
            </a:ext>
          </a:extLst>
        </xdr:cNvPr>
        <xdr:cNvPicPr>
          <a:picLocks noChangeAspect="1"/>
        </xdr:cNvPicPr>
      </xdr:nvPicPr>
      <xdr:blipFill>
        <a:blip xmlns:r="http://schemas.openxmlformats.org/officeDocument/2006/relationships" r:embed="rId2"/>
        <a:stretch>
          <a:fillRect/>
        </a:stretch>
      </xdr:blipFill>
      <xdr:spPr>
        <a:xfrm>
          <a:off x="10833100" y="5562600"/>
          <a:ext cx="254000" cy="18542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BF345-603F-7E43-A010-0C0AF752117D}">
  <sheetPr>
    <tabColor rgb="FFFF0000"/>
  </sheetPr>
  <dimension ref="B1:G32"/>
  <sheetViews>
    <sheetView showGridLines="0" showRowColHeaders="0" tabSelected="1" zoomScale="120" zoomScaleNormal="120" workbookViewId="0">
      <pane ySplit="5" topLeftCell="A6" activePane="bottomLeft" state="frozen"/>
      <selection pane="bottomLeft" activeCell="A6" sqref="A6"/>
    </sheetView>
  </sheetViews>
  <sheetFormatPr baseColWidth="10" defaultRowHeight="15"/>
  <cols>
    <col min="1" max="1" width="2.33203125" style="3" customWidth="1"/>
    <col min="2" max="2" width="13.33203125" style="3" customWidth="1"/>
    <col min="3" max="3" width="2" style="3" customWidth="1"/>
    <col min="4" max="4" width="24" style="3" customWidth="1"/>
    <col min="5" max="5" width="2.5" style="3" customWidth="1"/>
    <col min="6" max="6" width="8.6640625" style="3" customWidth="1"/>
    <col min="7" max="16384" width="10.83203125" style="3"/>
  </cols>
  <sheetData>
    <row r="1" spans="2:6" s="51" customFormat="1" ht="32" customHeight="1">
      <c r="B1" s="50" t="s">
        <v>128</v>
      </c>
    </row>
    <row r="2" spans="2:6" s="51" customFormat="1" ht="6" customHeight="1"/>
    <row r="3" spans="2:6" s="1" customFormat="1" ht="30" customHeight="1">
      <c r="B3" s="45" t="str">
        <f>基本情報!B20</f>
        <v>第57回 北九州アンサンブルコンテスト</v>
      </c>
    </row>
    <row r="4" spans="2:6" s="49" customFormat="1" ht="3" customHeight="1"/>
    <row r="5" spans="2:6" s="1" customFormat="1" ht="45" customHeight="1">
      <c r="B5" s="42" t="s">
        <v>143</v>
      </c>
    </row>
    <row r="8" spans="2:6" ht="17">
      <c r="B8" s="43" t="s">
        <v>125</v>
      </c>
      <c r="D8" s="4" t="s">
        <v>238</v>
      </c>
    </row>
    <row r="9" spans="2:6" ht="17">
      <c r="D9" s="4"/>
    </row>
    <row r="10" spans="2:6" ht="17">
      <c r="D10" s="4" t="s">
        <v>239</v>
      </c>
    </row>
    <row r="11" spans="2:6" ht="17">
      <c r="D11" s="4"/>
    </row>
    <row r="12" spans="2:6" ht="20" customHeight="1">
      <c r="D12" s="142" t="s">
        <v>151</v>
      </c>
      <c r="F12" s="3" t="s">
        <v>349</v>
      </c>
    </row>
    <row r="14" spans="2:6" ht="20" customHeight="1">
      <c r="D14" s="141" t="s">
        <v>171</v>
      </c>
      <c r="F14" s="3" t="s">
        <v>350</v>
      </c>
    </row>
    <row r="15" spans="2:6" ht="17">
      <c r="D15" s="4"/>
    </row>
    <row r="16" spans="2:6" ht="17">
      <c r="D16" s="4"/>
    </row>
    <row r="17" spans="2:7" ht="17">
      <c r="B17" s="144" t="s">
        <v>126</v>
      </c>
      <c r="D17" s="4" t="s">
        <v>247</v>
      </c>
    </row>
    <row r="18" spans="2:7" ht="17">
      <c r="D18" s="4"/>
    </row>
    <row r="19" spans="2:7" ht="20" customHeight="1">
      <c r="D19" s="143" t="s">
        <v>240</v>
      </c>
      <c r="F19" s="3" t="s">
        <v>243</v>
      </c>
      <c r="G19" s="3" t="s">
        <v>244</v>
      </c>
    </row>
    <row r="20" spans="2:7" ht="17">
      <c r="D20" s="4"/>
    </row>
    <row r="21" spans="2:7" ht="20" customHeight="1">
      <c r="D21" s="143" t="s">
        <v>348</v>
      </c>
      <c r="F21" s="3" t="s">
        <v>243</v>
      </c>
      <c r="G21" s="3" t="s">
        <v>351</v>
      </c>
    </row>
    <row r="22" spans="2:7" ht="17">
      <c r="D22" s="4"/>
    </row>
    <row r="23" spans="2:7" ht="20" customHeight="1">
      <c r="D23" s="143" t="s">
        <v>241</v>
      </c>
      <c r="F23" s="3" t="s">
        <v>242</v>
      </c>
      <c r="G23" s="3" t="s">
        <v>307</v>
      </c>
    </row>
    <row r="24" spans="2:7" ht="17">
      <c r="D24" s="4"/>
    </row>
    <row r="25" spans="2:7" ht="20" customHeight="1">
      <c r="D25" s="143" t="s">
        <v>208</v>
      </c>
      <c r="F25" s="3" t="s">
        <v>242</v>
      </c>
      <c r="G25" s="3" t="s">
        <v>340</v>
      </c>
    </row>
    <row r="26" spans="2:7" ht="17">
      <c r="D26" s="4"/>
    </row>
    <row r="27" spans="2:7" ht="17">
      <c r="D27" s="4"/>
    </row>
    <row r="28" spans="2:7" ht="17">
      <c r="D28" s="4"/>
    </row>
    <row r="29" spans="2:7" ht="17">
      <c r="B29" s="44" t="s">
        <v>127</v>
      </c>
      <c r="D29" s="4" t="s">
        <v>245</v>
      </c>
    </row>
    <row r="30" spans="2:7" ht="17">
      <c r="D30" s="4"/>
    </row>
    <row r="31" spans="2:7" ht="17">
      <c r="D31" s="4" t="s">
        <v>246</v>
      </c>
    </row>
    <row r="32" spans="2:7" ht="17">
      <c r="D32" s="4"/>
    </row>
  </sheetData>
  <sheetProtection algorithmName="SHA-512" hashValue="GkBajrKogBaWbN/R2qN/iGi9zHsd8OtsXiaxG7rA/D6F4U4BidxOfxU4LD5yfBOPGPTkx/6ChdrPdqjr1Cj6aw==" saltValue="jzMF+n6RamCr+NYtj1pVXA==" spinCount="100000" sheet="1" objects="1" scenarios="1" selectLockedCells="1"/>
  <phoneticPr fontId="6"/>
  <pageMargins left="0.7" right="0.7" top="0.75" bottom="0.75" header="0.3" footer="0.3"/>
  <pageSetup paperSize="9" orientation="portrait"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C6DE1-7053-FD45-B71A-4A93EE1ED956}">
  <sheetPr>
    <tabColor rgb="FF7030A0"/>
    <pageSetUpPr fitToPage="1"/>
  </sheetPr>
  <dimension ref="A1:AS43"/>
  <sheetViews>
    <sheetView showGridLines="0" showRowColHeaders="0" topLeftCell="C1" zoomScaleNormal="100" workbookViewId="0">
      <pane ySplit="5" topLeftCell="A6" activePane="bottomLeft" state="frozen"/>
      <selection activeCell="C1" sqref="C1"/>
      <selection pane="bottomLeft" activeCell="C5" sqref="C5"/>
    </sheetView>
  </sheetViews>
  <sheetFormatPr baseColWidth="10" defaultRowHeight="15"/>
  <cols>
    <col min="1" max="1" width="9.5" style="3" hidden="1" customWidth="1"/>
    <col min="2" max="2" width="7" style="3" hidden="1" customWidth="1"/>
    <col min="3" max="4" width="2.33203125" style="3" customWidth="1"/>
    <col min="5" max="5" width="3.83203125" style="3" customWidth="1"/>
    <col min="6" max="6" width="6.1640625" style="3" customWidth="1"/>
    <col min="7" max="7" width="4.6640625" style="3" customWidth="1"/>
    <col min="8" max="8" width="10" style="3" customWidth="1"/>
    <col min="9" max="9" width="12.33203125" style="3" customWidth="1"/>
    <col min="10" max="10" width="7.83203125" style="3" customWidth="1"/>
    <col min="11" max="11" width="7" style="3" customWidth="1"/>
    <col min="12" max="12" width="11" style="3" customWidth="1"/>
    <col min="13" max="13" width="6.83203125" style="3" customWidth="1"/>
    <col min="14" max="14" width="4.33203125" style="3" customWidth="1"/>
    <col min="15" max="15" width="7.33203125" style="3" customWidth="1"/>
    <col min="16" max="22" width="3.6640625" style="3" customWidth="1"/>
    <col min="23" max="23" width="12" style="3" customWidth="1"/>
    <col min="24" max="28" width="2.83203125" style="3" customWidth="1"/>
    <col min="29" max="29" width="5.83203125" style="3" customWidth="1"/>
    <col min="30" max="45" width="3" style="3" customWidth="1"/>
    <col min="46" max="16384" width="10.83203125" style="3"/>
  </cols>
  <sheetData>
    <row r="1" spans="1:45" s="51" customFormat="1" ht="24" customHeight="1">
      <c r="D1" s="54" t="s">
        <v>128</v>
      </c>
    </row>
    <row r="2" spans="1:45" s="1" customFormat="1" ht="22">
      <c r="D2" s="2" t="str">
        <f>基本情報!B20</f>
        <v>第57回 北九州アンサンブルコンテスト</v>
      </c>
    </row>
    <row r="3" spans="1:45" s="49" customFormat="1" ht="3" customHeight="1"/>
    <row r="4" spans="1:45" s="1" customFormat="1" ht="24">
      <c r="D4" s="52" t="s">
        <v>216</v>
      </c>
      <c r="AS4" s="84" t="s">
        <v>215</v>
      </c>
    </row>
    <row r="6" spans="1:45" ht="14" customHeight="1"/>
    <row r="7" spans="1:45" ht="16" thickBot="1">
      <c r="H7" s="3" t="s">
        <v>121</v>
      </c>
    </row>
    <row r="8" spans="1:45" ht="16" thickTop="1">
      <c r="A8" s="5">
        <v>1</v>
      </c>
      <c r="E8" s="398" t="s">
        <v>31</v>
      </c>
      <c r="F8" s="398"/>
      <c r="G8" s="6"/>
      <c r="H8" s="397" t="s">
        <v>20</v>
      </c>
      <c r="I8" s="378">
        <f>基本情報!C19</f>
        <v>45584</v>
      </c>
      <c r="J8" s="378"/>
      <c r="K8" s="379"/>
      <c r="L8" s="388" t="s">
        <v>32</v>
      </c>
      <c r="M8" s="389"/>
      <c r="N8" s="389"/>
      <c r="O8" s="389"/>
      <c r="P8" s="389"/>
      <c r="Q8" s="389"/>
      <c r="R8" s="389"/>
      <c r="S8" s="389"/>
      <c r="T8" s="389"/>
      <c r="U8" s="389"/>
      <c r="V8" s="389"/>
      <c r="W8" s="389"/>
    </row>
    <row r="9" spans="1:45" ht="13" customHeight="1" thickBot="1">
      <c r="A9" s="3">
        <v>1</v>
      </c>
      <c r="E9" s="7"/>
      <c r="F9" s="7"/>
      <c r="G9" s="8"/>
      <c r="H9" s="390"/>
      <c r="I9" s="380"/>
      <c r="J9" s="380"/>
      <c r="K9" s="381"/>
      <c r="L9" s="388"/>
      <c r="M9" s="389"/>
      <c r="N9" s="389"/>
      <c r="O9" s="389"/>
      <c r="P9" s="389"/>
      <c r="Q9" s="389"/>
      <c r="R9" s="389"/>
      <c r="S9" s="389"/>
      <c r="T9" s="389"/>
      <c r="U9" s="389"/>
      <c r="V9" s="389"/>
      <c r="W9" s="389"/>
    </row>
    <row r="10" spans="1:45" ht="15" customHeight="1" thickTop="1">
      <c r="A10" s="3">
        <v>2</v>
      </c>
      <c r="E10" s="390" t="s">
        <v>18</v>
      </c>
      <c r="F10" s="391"/>
      <c r="G10" s="376" t="str">
        <f>基本情報!B20</f>
        <v>第57回 北九州アンサンブルコンテスト</v>
      </c>
      <c r="H10" s="372"/>
      <c r="I10" s="372"/>
      <c r="J10" s="372"/>
      <c r="K10" s="372"/>
      <c r="L10" s="396" t="s">
        <v>19</v>
      </c>
      <c r="M10" s="370" t="str">
        <f>基本情報!B21</f>
        <v>黒崎ひびしんホール</v>
      </c>
      <c r="N10" s="370"/>
      <c r="O10" s="370"/>
      <c r="P10" s="370"/>
      <c r="Q10" s="370"/>
      <c r="R10" s="370"/>
      <c r="S10" s="370"/>
      <c r="T10" s="370"/>
      <c r="U10" s="370"/>
      <c r="V10" s="371"/>
      <c r="W10" s="399" t="s">
        <v>21</v>
      </c>
      <c r="X10" s="400"/>
      <c r="Y10" s="400"/>
      <c r="Z10" s="299"/>
      <c r="AA10" s="300"/>
      <c r="AB10" s="300"/>
      <c r="AC10" s="377" t="s">
        <v>17</v>
      </c>
      <c r="AD10" s="271" t="s">
        <v>25</v>
      </c>
      <c r="AE10" s="271"/>
      <c r="AF10" s="271"/>
      <c r="AG10" s="271"/>
      <c r="AH10" s="271"/>
      <c r="AI10" s="369" t="s">
        <v>26</v>
      </c>
      <c r="AJ10" s="271"/>
      <c r="AK10" s="271"/>
      <c r="AL10" s="271"/>
      <c r="AM10" s="271"/>
      <c r="AN10" s="271"/>
      <c r="AO10" s="271"/>
      <c r="AP10" s="271"/>
      <c r="AQ10" s="271"/>
      <c r="AR10" s="271"/>
    </row>
    <row r="11" spans="1:45" ht="15" customHeight="1">
      <c r="E11" s="392"/>
      <c r="F11" s="393"/>
      <c r="G11" s="372"/>
      <c r="H11" s="372"/>
      <c r="I11" s="372"/>
      <c r="J11" s="372"/>
      <c r="K11" s="372"/>
      <c r="L11" s="393"/>
      <c r="M11" s="372"/>
      <c r="N11" s="372"/>
      <c r="O11" s="372"/>
      <c r="P11" s="372"/>
      <c r="Q11" s="372"/>
      <c r="R11" s="372"/>
      <c r="S11" s="372"/>
      <c r="T11" s="372"/>
      <c r="U11" s="372"/>
      <c r="V11" s="373"/>
      <c r="W11" s="399"/>
      <c r="X11" s="400"/>
      <c r="Y11" s="400"/>
      <c r="Z11" s="299"/>
      <c r="AA11" s="300"/>
      <c r="AB11" s="300"/>
      <c r="AC11" s="377"/>
      <c r="AD11" s="271"/>
      <c r="AE11" s="271"/>
      <c r="AF11" s="271"/>
      <c r="AG11" s="271"/>
      <c r="AH11" s="271"/>
      <c r="AI11" s="369"/>
      <c r="AJ11" s="271"/>
      <c r="AK11" s="271"/>
      <c r="AL11" s="271"/>
      <c r="AM11" s="271"/>
      <c r="AN11" s="271"/>
      <c r="AO11" s="271"/>
      <c r="AP11" s="271"/>
      <c r="AQ11" s="271"/>
      <c r="AR11" s="271"/>
    </row>
    <row r="12" spans="1:45" ht="15" customHeight="1">
      <c r="E12" s="392"/>
      <c r="F12" s="393"/>
      <c r="G12" s="372"/>
      <c r="H12" s="372"/>
      <c r="I12" s="372"/>
      <c r="J12" s="372"/>
      <c r="K12" s="372"/>
      <c r="L12" s="393"/>
      <c r="M12" s="372"/>
      <c r="N12" s="372"/>
      <c r="O12" s="372"/>
      <c r="P12" s="372"/>
      <c r="Q12" s="372"/>
      <c r="R12" s="372"/>
      <c r="S12" s="372"/>
      <c r="T12" s="372"/>
      <c r="U12" s="372"/>
      <c r="V12" s="373"/>
      <c r="W12" s="399" t="s">
        <v>22</v>
      </c>
      <c r="X12" s="400"/>
      <c r="Y12" s="400"/>
      <c r="Z12" s="299"/>
      <c r="AA12" s="300"/>
      <c r="AB12" s="300"/>
      <c r="AC12" s="377" t="s">
        <v>16</v>
      </c>
      <c r="AD12" s="271"/>
      <c r="AE12" s="271"/>
      <c r="AF12" s="271"/>
      <c r="AG12" s="271"/>
      <c r="AH12" s="271"/>
      <c r="AI12" s="369"/>
      <c r="AJ12" s="271"/>
      <c r="AK12" s="271"/>
      <c r="AL12" s="271"/>
      <c r="AM12" s="271"/>
      <c r="AN12" s="271"/>
      <c r="AO12" s="271"/>
      <c r="AP12" s="271"/>
      <c r="AQ12" s="271"/>
      <c r="AR12" s="271"/>
    </row>
    <row r="13" spans="1:45" ht="13" customHeight="1">
      <c r="E13" s="392" t="s">
        <v>42</v>
      </c>
      <c r="F13" s="393"/>
      <c r="G13" s="404" t="s">
        <v>107</v>
      </c>
      <c r="H13" s="401">
        <f>基本情報!C22</f>
        <v>45620</v>
      </c>
      <c r="I13" s="401"/>
      <c r="J13" s="382">
        <f>基本情報!D23</f>
        <v>1</v>
      </c>
      <c r="K13" s="385" t="s">
        <v>29</v>
      </c>
      <c r="L13" s="393" t="s">
        <v>43</v>
      </c>
      <c r="M13" s="372" t="s">
        <v>28</v>
      </c>
      <c r="N13" s="372"/>
      <c r="O13" s="372"/>
      <c r="P13" s="372"/>
      <c r="Q13" s="372"/>
      <c r="R13" s="372"/>
      <c r="S13" s="372"/>
      <c r="T13" s="372"/>
      <c r="U13" s="372"/>
      <c r="V13" s="373"/>
      <c r="W13" s="399"/>
      <c r="X13" s="400"/>
      <c r="Y13" s="400"/>
      <c r="Z13" s="299"/>
      <c r="AA13" s="300"/>
      <c r="AB13" s="300"/>
      <c r="AC13" s="377"/>
      <c r="AD13" s="271"/>
      <c r="AE13" s="271"/>
      <c r="AF13" s="271"/>
      <c r="AG13" s="271"/>
      <c r="AH13" s="271"/>
      <c r="AI13" s="369"/>
      <c r="AJ13" s="271"/>
      <c r="AK13" s="271"/>
      <c r="AL13" s="271"/>
      <c r="AM13" s="271"/>
      <c r="AN13" s="271"/>
      <c r="AO13" s="271"/>
      <c r="AP13" s="271"/>
      <c r="AQ13" s="271"/>
      <c r="AR13" s="271"/>
    </row>
    <row r="14" spans="1:45" ht="7" customHeight="1">
      <c r="E14" s="392"/>
      <c r="F14" s="393"/>
      <c r="G14" s="405"/>
      <c r="H14" s="402"/>
      <c r="I14" s="402"/>
      <c r="J14" s="383"/>
      <c r="K14" s="386"/>
      <c r="L14" s="393"/>
      <c r="M14" s="372"/>
      <c r="N14" s="372"/>
      <c r="O14" s="372"/>
      <c r="P14" s="372"/>
      <c r="Q14" s="372"/>
      <c r="R14" s="372"/>
      <c r="S14" s="372"/>
      <c r="T14" s="372"/>
      <c r="U14" s="372"/>
      <c r="V14" s="373"/>
      <c r="W14" s="399" t="s">
        <v>23</v>
      </c>
      <c r="X14" s="400"/>
      <c r="Y14" s="400"/>
      <c r="Z14" s="299"/>
      <c r="AA14" s="300"/>
      <c r="AB14" s="300"/>
      <c r="AC14" s="377" t="s">
        <v>24</v>
      </c>
      <c r="AD14" s="271"/>
      <c r="AE14" s="271"/>
      <c r="AF14" s="271"/>
      <c r="AG14" s="271"/>
      <c r="AH14" s="271"/>
      <c r="AI14" s="271" t="s">
        <v>27</v>
      </c>
      <c r="AJ14" s="271"/>
      <c r="AK14" s="271"/>
      <c r="AL14" s="271"/>
      <c r="AM14" s="271"/>
      <c r="AN14" s="271"/>
      <c r="AO14" s="271"/>
      <c r="AP14" s="271"/>
      <c r="AQ14" s="271"/>
      <c r="AR14" s="271"/>
    </row>
    <row r="15" spans="1:45" ht="7" customHeight="1">
      <c r="E15" s="392"/>
      <c r="F15" s="393"/>
      <c r="G15" s="405" t="s">
        <v>108</v>
      </c>
      <c r="H15" s="402">
        <f>基本情報!C23</f>
        <v>45620</v>
      </c>
      <c r="I15" s="402"/>
      <c r="J15" s="383"/>
      <c r="K15" s="386"/>
      <c r="L15" s="393"/>
      <c r="M15" s="372"/>
      <c r="N15" s="372"/>
      <c r="O15" s="372"/>
      <c r="P15" s="372"/>
      <c r="Q15" s="372"/>
      <c r="R15" s="372"/>
      <c r="S15" s="372"/>
      <c r="T15" s="372"/>
      <c r="U15" s="372"/>
      <c r="V15" s="373"/>
      <c r="W15" s="399"/>
      <c r="X15" s="400"/>
      <c r="Y15" s="400"/>
      <c r="Z15" s="299"/>
      <c r="AA15" s="300"/>
      <c r="AB15" s="300"/>
      <c r="AC15" s="377"/>
      <c r="AD15" s="271"/>
      <c r="AE15" s="271"/>
      <c r="AF15" s="271"/>
      <c r="AG15" s="271"/>
      <c r="AH15" s="271"/>
      <c r="AI15" s="271"/>
      <c r="AJ15" s="271"/>
      <c r="AK15" s="271"/>
      <c r="AL15" s="271"/>
      <c r="AM15" s="271"/>
      <c r="AN15" s="271"/>
      <c r="AO15" s="271"/>
      <c r="AP15" s="271"/>
      <c r="AQ15" s="271"/>
      <c r="AR15" s="271"/>
    </row>
    <row r="16" spans="1:45" ht="13" customHeight="1" thickBot="1">
      <c r="E16" s="394"/>
      <c r="F16" s="395"/>
      <c r="G16" s="406"/>
      <c r="H16" s="403"/>
      <c r="I16" s="403"/>
      <c r="J16" s="384"/>
      <c r="K16" s="387"/>
      <c r="L16" s="395"/>
      <c r="M16" s="374"/>
      <c r="N16" s="374"/>
      <c r="O16" s="374"/>
      <c r="P16" s="374"/>
      <c r="Q16" s="374"/>
      <c r="R16" s="374"/>
      <c r="S16" s="374"/>
      <c r="T16" s="374"/>
      <c r="U16" s="374"/>
      <c r="V16" s="375"/>
      <c r="W16" s="399"/>
      <c r="X16" s="400"/>
      <c r="Y16" s="400"/>
      <c r="Z16" s="299"/>
      <c r="AA16" s="300"/>
      <c r="AB16" s="300"/>
      <c r="AC16" s="377"/>
      <c r="AD16" s="271"/>
      <c r="AE16" s="271"/>
      <c r="AF16" s="271"/>
      <c r="AG16" s="271"/>
      <c r="AH16" s="271"/>
      <c r="AI16" s="271"/>
      <c r="AJ16" s="271"/>
      <c r="AK16" s="271"/>
      <c r="AL16" s="271"/>
      <c r="AM16" s="271"/>
      <c r="AN16" s="271"/>
      <c r="AO16" s="271"/>
      <c r="AP16" s="271"/>
      <c r="AQ16" s="271"/>
      <c r="AR16" s="271"/>
    </row>
    <row r="17" spans="1:44" ht="13" customHeight="1" thickTop="1" thickBot="1"/>
    <row r="18" spans="1:44" ht="15" customHeight="1" thickTop="1">
      <c r="E18" s="417" t="s">
        <v>0</v>
      </c>
      <c r="F18" s="418"/>
      <c r="G18" s="418"/>
      <c r="H18" s="418"/>
      <c r="I18" s="418"/>
      <c r="J18" s="418"/>
      <c r="K18" s="418" t="s">
        <v>41</v>
      </c>
      <c r="L18" s="418"/>
      <c r="M18" s="418"/>
      <c r="N18" s="421" t="s">
        <v>1</v>
      </c>
      <c r="O18" s="421"/>
      <c r="P18" s="421" t="s">
        <v>2</v>
      </c>
      <c r="Q18" s="421"/>
      <c r="R18" s="421"/>
      <c r="S18" s="421"/>
      <c r="T18" s="421"/>
      <c r="U18" s="421"/>
      <c r="V18" s="363" t="s">
        <v>6</v>
      </c>
      <c r="W18" s="363"/>
      <c r="X18" s="363"/>
      <c r="Y18" s="363" t="s">
        <v>8</v>
      </c>
      <c r="Z18" s="363"/>
      <c r="AA18" s="363" t="s">
        <v>8</v>
      </c>
      <c r="AB18" s="365"/>
      <c r="AC18" s="9" t="s">
        <v>11</v>
      </c>
      <c r="AD18" s="367" t="s">
        <v>30</v>
      </c>
      <c r="AE18" s="367"/>
      <c r="AF18" s="367"/>
      <c r="AG18" s="367"/>
      <c r="AH18" s="367"/>
      <c r="AI18" s="367"/>
      <c r="AJ18" s="361" t="s">
        <v>14</v>
      </c>
      <c r="AK18" s="361" t="s">
        <v>15</v>
      </c>
      <c r="AL18" s="361"/>
      <c r="AM18" s="361"/>
      <c r="AN18" s="361"/>
      <c r="AO18" s="361"/>
      <c r="AP18" s="361"/>
      <c r="AQ18" s="361"/>
      <c r="AR18" s="361"/>
    </row>
    <row r="19" spans="1:44" ht="15" customHeight="1" thickBot="1">
      <c r="E19" s="419"/>
      <c r="F19" s="420"/>
      <c r="G19" s="420"/>
      <c r="H19" s="420"/>
      <c r="I19" s="420"/>
      <c r="J19" s="420"/>
      <c r="K19" s="420"/>
      <c r="L19" s="420"/>
      <c r="M19" s="420"/>
      <c r="N19" s="362"/>
      <c r="O19" s="362"/>
      <c r="P19" s="362"/>
      <c r="Q19" s="362"/>
      <c r="R19" s="362"/>
      <c r="S19" s="362"/>
      <c r="T19" s="362"/>
      <c r="U19" s="362"/>
      <c r="V19" s="364" t="s">
        <v>7</v>
      </c>
      <c r="W19" s="364"/>
      <c r="X19" s="364"/>
      <c r="Y19" s="364" t="s">
        <v>9</v>
      </c>
      <c r="Z19" s="364"/>
      <c r="AA19" s="364" t="s">
        <v>10</v>
      </c>
      <c r="AB19" s="366"/>
      <c r="AC19" s="10" t="s">
        <v>12</v>
      </c>
      <c r="AD19" s="368" t="s">
        <v>13</v>
      </c>
      <c r="AE19" s="368"/>
      <c r="AF19" s="368"/>
      <c r="AG19" s="368"/>
      <c r="AH19" s="368"/>
      <c r="AI19" s="368"/>
      <c r="AJ19" s="362"/>
      <c r="AK19" s="362"/>
      <c r="AL19" s="362"/>
      <c r="AM19" s="362"/>
      <c r="AN19" s="362"/>
      <c r="AO19" s="362"/>
      <c r="AP19" s="362"/>
      <c r="AQ19" s="362"/>
      <c r="AR19" s="362"/>
    </row>
    <row r="20" spans="1:44" ht="29" customHeight="1">
      <c r="A20" s="3">
        <f>(A8-1)*10+1</f>
        <v>1</v>
      </c>
      <c r="E20" s="340">
        <v>1</v>
      </c>
      <c r="F20" s="342"/>
      <c r="G20" s="342"/>
      <c r="H20" s="342"/>
      <c r="I20" s="342"/>
      <c r="J20" s="342"/>
      <c r="K20" s="343"/>
      <c r="L20" s="343"/>
      <c r="M20" s="343"/>
      <c r="N20" s="344" t="s">
        <v>5</v>
      </c>
      <c r="O20" s="11" t="s">
        <v>3</v>
      </c>
      <c r="P20" s="346"/>
      <c r="Q20" s="347"/>
      <c r="R20" s="347"/>
      <c r="S20" s="347"/>
      <c r="T20" s="347"/>
      <c r="U20" s="348"/>
      <c r="V20" s="335"/>
      <c r="W20" s="335"/>
      <c r="X20" s="335"/>
      <c r="Y20" s="444"/>
      <c r="Z20" s="445"/>
      <c r="AA20" s="444"/>
      <c r="AB20" s="446"/>
      <c r="AC20" s="12"/>
      <c r="AD20" s="333"/>
      <c r="AE20" s="324"/>
      <c r="AF20" s="326"/>
      <c r="AG20" s="333"/>
      <c r="AH20" s="324"/>
      <c r="AI20" s="326"/>
      <c r="AJ20" s="294"/>
      <c r="AK20" s="333"/>
      <c r="AL20" s="324"/>
      <c r="AM20" s="324"/>
      <c r="AN20" s="324"/>
      <c r="AO20" s="324"/>
      <c r="AP20" s="324"/>
      <c r="AQ20" s="324"/>
      <c r="AR20" s="326"/>
    </row>
    <row r="21" spans="1:44" ht="29" customHeight="1" thickBot="1">
      <c r="E21" s="359"/>
      <c r="F21" s="351"/>
      <c r="G21" s="351"/>
      <c r="H21" s="351"/>
      <c r="I21" s="351"/>
      <c r="J21" s="351"/>
      <c r="K21" s="352"/>
      <c r="L21" s="352"/>
      <c r="M21" s="352"/>
      <c r="N21" s="360"/>
      <c r="O21" s="13" t="s">
        <v>4</v>
      </c>
      <c r="P21" s="353"/>
      <c r="Q21" s="354"/>
      <c r="R21" s="354"/>
      <c r="S21" s="354"/>
      <c r="T21" s="354"/>
      <c r="U21" s="355"/>
      <c r="V21" s="358"/>
      <c r="W21" s="358"/>
      <c r="X21" s="358"/>
      <c r="Y21" s="14"/>
      <c r="Z21" s="15" t="s">
        <v>16</v>
      </c>
      <c r="AA21" s="14"/>
      <c r="AB21" s="16" t="s">
        <v>17</v>
      </c>
      <c r="AC21" s="17" t="s">
        <v>17</v>
      </c>
      <c r="AD21" s="356"/>
      <c r="AE21" s="349"/>
      <c r="AF21" s="350"/>
      <c r="AG21" s="356"/>
      <c r="AH21" s="349"/>
      <c r="AI21" s="350"/>
      <c r="AJ21" s="357"/>
      <c r="AK21" s="356"/>
      <c r="AL21" s="349"/>
      <c r="AM21" s="349"/>
      <c r="AN21" s="349"/>
      <c r="AO21" s="349"/>
      <c r="AP21" s="349"/>
      <c r="AQ21" s="349"/>
      <c r="AR21" s="350"/>
    </row>
    <row r="22" spans="1:44" ht="29" customHeight="1">
      <c r="A22" s="3">
        <f>A20+1</f>
        <v>2</v>
      </c>
      <c r="E22" s="340">
        <f>E20+1</f>
        <v>2</v>
      </c>
      <c r="F22" s="342"/>
      <c r="G22" s="342"/>
      <c r="H22" s="342"/>
      <c r="I22" s="342"/>
      <c r="J22" s="342"/>
      <c r="K22" s="343"/>
      <c r="L22" s="343"/>
      <c r="M22" s="343"/>
      <c r="N22" s="344" t="s">
        <v>5</v>
      </c>
      <c r="O22" s="11" t="s">
        <v>3</v>
      </c>
      <c r="P22" s="346"/>
      <c r="Q22" s="347"/>
      <c r="R22" s="347"/>
      <c r="S22" s="347"/>
      <c r="T22" s="347"/>
      <c r="U22" s="348"/>
      <c r="V22" s="335"/>
      <c r="W22" s="335"/>
      <c r="X22" s="335"/>
      <c r="Y22" s="444"/>
      <c r="Z22" s="445"/>
      <c r="AA22" s="444"/>
      <c r="AB22" s="446"/>
      <c r="AC22" s="12"/>
      <c r="AD22" s="333"/>
      <c r="AE22" s="324"/>
      <c r="AF22" s="326"/>
      <c r="AG22" s="333"/>
      <c r="AH22" s="324"/>
      <c r="AI22" s="326"/>
      <c r="AJ22" s="294"/>
      <c r="AK22" s="333"/>
      <c r="AL22" s="324"/>
      <c r="AM22" s="324"/>
      <c r="AN22" s="324"/>
      <c r="AO22" s="324"/>
      <c r="AP22" s="324"/>
      <c r="AQ22" s="324"/>
      <c r="AR22" s="326"/>
    </row>
    <row r="23" spans="1:44" ht="29" customHeight="1" thickBot="1">
      <c r="E23" s="359"/>
      <c r="F23" s="351"/>
      <c r="G23" s="351"/>
      <c r="H23" s="351"/>
      <c r="I23" s="351"/>
      <c r="J23" s="351"/>
      <c r="K23" s="352"/>
      <c r="L23" s="352"/>
      <c r="M23" s="352"/>
      <c r="N23" s="360"/>
      <c r="O23" s="13" t="s">
        <v>4</v>
      </c>
      <c r="P23" s="353"/>
      <c r="Q23" s="354"/>
      <c r="R23" s="354"/>
      <c r="S23" s="354"/>
      <c r="T23" s="354"/>
      <c r="U23" s="355"/>
      <c r="V23" s="358"/>
      <c r="W23" s="358"/>
      <c r="X23" s="358"/>
      <c r="Y23" s="14"/>
      <c r="Z23" s="15" t="s">
        <v>16</v>
      </c>
      <c r="AA23" s="14"/>
      <c r="AB23" s="16" t="s">
        <v>17</v>
      </c>
      <c r="AC23" s="17" t="s">
        <v>17</v>
      </c>
      <c r="AD23" s="356"/>
      <c r="AE23" s="349"/>
      <c r="AF23" s="350"/>
      <c r="AG23" s="356"/>
      <c r="AH23" s="349"/>
      <c r="AI23" s="350"/>
      <c r="AJ23" s="357"/>
      <c r="AK23" s="356"/>
      <c r="AL23" s="349"/>
      <c r="AM23" s="349"/>
      <c r="AN23" s="349"/>
      <c r="AO23" s="349"/>
      <c r="AP23" s="349"/>
      <c r="AQ23" s="349"/>
      <c r="AR23" s="350"/>
    </row>
    <row r="24" spans="1:44" ht="29" customHeight="1">
      <c r="A24" s="3">
        <f>A22+1</f>
        <v>3</v>
      </c>
      <c r="E24" s="340">
        <f>E22+1</f>
        <v>3</v>
      </c>
      <c r="F24" s="342"/>
      <c r="G24" s="342"/>
      <c r="H24" s="342"/>
      <c r="I24" s="342"/>
      <c r="J24" s="342"/>
      <c r="K24" s="343"/>
      <c r="L24" s="343"/>
      <c r="M24" s="343"/>
      <c r="N24" s="344" t="s">
        <v>5</v>
      </c>
      <c r="O24" s="11" t="s">
        <v>3</v>
      </c>
      <c r="P24" s="346"/>
      <c r="Q24" s="347"/>
      <c r="R24" s="347"/>
      <c r="S24" s="347"/>
      <c r="T24" s="347"/>
      <c r="U24" s="348"/>
      <c r="V24" s="335"/>
      <c r="W24" s="335"/>
      <c r="X24" s="335"/>
      <c r="Y24" s="444"/>
      <c r="Z24" s="445"/>
      <c r="AA24" s="444"/>
      <c r="AB24" s="446"/>
      <c r="AC24" s="12"/>
      <c r="AD24" s="333"/>
      <c r="AE24" s="324"/>
      <c r="AF24" s="326"/>
      <c r="AG24" s="333"/>
      <c r="AH24" s="324"/>
      <c r="AI24" s="326"/>
      <c r="AJ24" s="294"/>
      <c r="AK24" s="333"/>
      <c r="AL24" s="324"/>
      <c r="AM24" s="324"/>
      <c r="AN24" s="324"/>
      <c r="AO24" s="324"/>
      <c r="AP24" s="324"/>
      <c r="AQ24" s="324"/>
      <c r="AR24" s="326"/>
    </row>
    <row r="25" spans="1:44" ht="29" customHeight="1" thickBot="1">
      <c r="E25" s="359"/>
      <c r="F25" s="351"/>
      <c r="G25" s="351"/>
      <c r="H25" s="351"/>
      <c r="I25" s="351"/>
      <c r="J25" s="351"/>
      <c r="K25" s="352"/>
      <c r="L25" s="352"/>
      <c r="M25" s="352"/>
      <c r="N25" s="360"/>
      <c r="O25" s="13" t="s">
        <v>4</v>
      </c>
      <c r="P25" s="353"/>
      <c r="Q25" s="354"/>
      <c r="R25" s="354"/>
      <c r="S25" s="354"/>
      <c r="T25" s="354"/>
      <c r="U25" s="355"/>
      <c r="V25" s="358"/>
      <c r="W25" s="358"/>
      <c r="X25" s="358"/>
      <c r="Y25" s="14"/>
      <c r="Z25" s="15" t="s">
        <v>16</v>
      </c>
      <c r="AA25" s="14"/>
      <c r="AB25" s="16" t="s">
        <v>17</v>
      </c>
      <c r="AC25" s="17" t="s">
        <v>17</v>
      </c>
      <c r="AD25" s="356"/>
      <c r="AE25" s="349"/>
      <c r="AF25" s="350"/>
      <c r="AG25" s="356"/>
      <c r="AH25" s="349"/>
      <c r="AI25" s="350"/>
      <c r="AJ25" s="357"/>
      <c r="AK25" s="356"/>
      <c r="AL25" s="349"/>
      <c r="AM25" s="349"/>
      <c r="AN25" s="349"/>
      <c r="AO25" s="349"/>
      <c r="AP25" s="349"/>
      <c r="AQ25" s="349"/>
      <c r="AR25" s="350"/>
    </row>
    <row r="26" spans="1:44" ht="29" customHeight="1">
      <c r="A26" s="3">
        <f>A24+1</f>
        <v>4</v>
      </c>
      <c r="E26" s="340">
        <f>E24+1</f>
        <v>4</v>
      </c>
      <c r="F26" s="342"/>
      <c r="G26" s="342"/>
      <c r="H26" s="342"/>
      <c r="I26" s="342"/>
      <c r="J26" s="342"/>
      <c r="K26" s="343"/>
      <c r="L26" s="343"/>
      <c r="M26" s="343"/>
      <c r="N26" s="344" t="s">
        <v>5</v>
      </c>
      <c r="O26" s="11" t="s">
        <v>3</v>
      </c>
      <c r="P26" s="346"/>
      <c r="Q26" s="347"/>
      <c r="R26" s="347"/>
      <c r="S26" s="347"/>
      <c r="T26" s="347"/>
      <c r="U26" s="348"/>
      <c r="V26" s="335"/>
      <c r="W26" s="335"/>
      <c r="X26" s="335"/>
      <c r="Y26" s="444"/>
      <c r="Z26" s="445"/>
      <c r="AA26" s="444"/>
      <c r="AB26" s="446"/>
      <c r="AC26" s="12"/>
      <c r="AD26" s="333"/>
      <c r="AE26" s="324"/>
      <c r="AF26" s="326"/>
      <c r="AG26" s="333"/>
      <c r="AH26" s="324"/>
      <c r="AI26" s="326"/>
      <c r="AJ26" s="294"/>
      <c r="AK26" s="333"/>
      <c r="AL26" s="324"/>
      <c r="AM26" s="324"/>
      <c r="AN26" s="324"/>
      <c r="AO26" s="324"/>
      <c r="AP26" s="324"/>
      <c r="AQ26" s="324"/>
      <c r="AR26" s="326"/>
    </row>
    <row r="27" spans="1:44" ht="29" customHeight="1" thickBot="1">
      <c r="E27" s="359"/>
      <c r="F27" s="351"/>
      <c r="G27" s="351"/>
      <c r="H27" s="351"/>
      <c r="I27" s="351"/>
      <c r="J27" s="351"/>
      <c r="K27" s="352"/>
      <c r="L27" s="352"/>
      <c r="M27" s="352"/>
      <c r="N27" s="360"/>
      <c r="O27" s="13" t="s">
        <v>4</v>
      </c>
      <c r="P27" s="353"/>
      <c r="Q27" s="354"/>
      <c r="R27" s="354"/>
      <c r="S27" s="354"/>
      <c r="T27" s="354"/>
      <c r="U27" s="355"/>
      <c r="V27" s="358"/>
      <c r="W27" s="358"/>
      <c r="X27" s="358"/>
      <c r="Y27" s="14"/>
      <c r="Z27" s="15" t="s">
        <v>16</v>
      </c>
      <c r="AA27" s="14"/>
      <c r="AB27" s="16" t="s">
        <v>17</v>
      </c>
      <c r="AC27" s="17" t="s">
        <v>17</v>
      </c>
      <c r="AD27" s="356"/>
      <c r="AE27" s="349"/>
      <c r="AF27" s="350"/>
      <c r="AG27" s="356"/>
      <c r="AH27" s="349"/>
      <c r="AI27" s="350"/>
      <c r="AJ27" s="357"/>
      <c r="AK27" s="356"/>
      <c r="AL27" s="349"/>
      <c r="AM27" s="349"/>
      <c r="AN27" s="349"/>
      <c r="AO27" s="349"/>
      <c r="AP27" s="349"/>
      <c r="AQ27" s="349"/>
      <c r="AR27" s="350"/>
    </row>
    <row r="28" spans="1:44" ht="29" customHeight="1">
      <c r="A28" s="3">
        <f>A26+1</f>
        <v>5</v>
      </c>
      <c r="E28" s="340">
        <f>E26+1</f>
        <v>5</v>
      </c>
      <c r="F28" s="342"/>
      <c r="G28" s="342"/>
      <c r="H28" s="342"/>
      <c r="I28" s="342"/>
      <c r="J28" s="342"/>
      <c r="K28" s="343"/>
      <c r="L28" s="343"/>
      <c r="M28" s="343"/>
      <c r="N28" s="344" t="s">
        <v>5</v>
      </c>
      <c r="O28" s="11" t="s">
        <v>3</v>
      </c>
      <c r="P28" s="346"/>
      <c r="Q28" s="347"/>
      <c r="R28" s="347"/>
      <c r="S28" s="347"/>
      <c r="T28" s="347"/>
      <c r="U28" s="348"/>
      <c r="V28" s="335"/>
      <c r="W28" s="335"/>
      <c r="X28" s="335"/>
      <c r="Y28" s="444"/>
      <c r="Z28" s="445"/>
      <c r="AA28" s="444"/>
      <c r="AB28" s="446"/>
      <c r="AC28" s="12"/>
      <c r="AD28" s="333"/>
      <c r="AE28" s="324"/>
      <c r="AF28" s="326"/>
      <c r="AG28" s="333"/>
      <c r="AH28" s="324"/>
      <c r="AI28" s="326"/>
      <c r="AJ28" s="294"/>
      <c r="AK28" s="333"/>
      <c r="AL28" s="324"/>
      <c r="AM28" s="324"/>
      <c r="AN28" s="324"/>
      <c r="AO28" s="324"/>
      <c r="AP28" s="324"/>
      <c r="AQ28" s="324"/>
      <c r="AR28" s="326"/>
    </row>
    <row r="29" spans="1:44" ht="29" customHeight="1" thickBot="1">
      <c r="E29" s="359"/>
      <c r="F29" s="351"/>
      <c r="G29" s="351"/>
      <c r="H29" s="351"/>
      <c r="I29" s="351"/>
      <c r="J29" s="351"/>
      <c r="K29" s="352"/>
      <c r="L29" s="352"/>
      <c r="M29" s="352"/>
      <c r="N29" s="360"/>
      <c r="O29" s="13" t="s">
        <v>4</v>
      </c>
      <c r="P29" s="353"/>
      <c r="Q29" s="354"/>
      <c r="R29" s="354"/>
      <c r="S29" s="354"/>
      <c r="T29" s="354"/>
      <c r="U29" s="355"/>
      <c r="V29" s="358"/>
      <c r="W29" s="358"/>
      <c r="X29" s="358"/>
      <c r="Y29" s="14"/>
      <c r="Z29" s="15" t="s">
        <v>16</v>
      </c>
      <c r="AA29" s="14"/>
      <c r="AB29" s="16" t="s">
        <v>17</v>
      </c>
      <c r="AC29" s="17" t="s">
        <v>17</v>
      </c>
      <c r="AD29" s="356"/>
      <c r="AE29" s="349"/>
      <c r="AF29" s="350"/>
      <c r="AG29" s="356"/>
      <c r="AH29" s="349"/>
      <c r="AI29" s="350"/>
      <c r="AJ29" s="357"/>
      <c r="AK29" s="356"/>
      <c r="AL29" s="349"/>
      <c r="AM29" s="349"/>
      <c r="AN29" s="349"/>
      <c r="AO29" s="349"/>
      <c r="AP29" s="349"/>
      <c r="AQ29" s="349"/>
      <c r="AR29" s="350"/>
    </row>
    <row r="30" spans="1:44" ht="29" customHeight="1">
      <c r="A30" s="3">
        <f>A28+1</f>
        <v>6</v>
      </c>
      <c r="E30" s="340">
        <f>E28+1</f>
        <v>6</v>
      </c>
      <c r="F30" s="342"/>
      <c r="G30" s="342"/>
      <c r="H30" s="342"/>
      <c r="I30" s="342"/>
      <c r="J30" s="342"/>
      <c r="K30" s="343"/>
      <c r="L30" s="343"/>
      <c r="M30" s="343"/>
      <c r="N30" s="344" t="s">
        <v>5</v>
      </c>
      <c r="O30" s="11" t="s">
        <v>3</v>
      </c>
      <c r="P30" s="346"/>
      <c r="Q30" s="347"/>
      <c r="R30" s="347"/>
      <c r="S30" s="347"/>
      <c r="T30" s="347"/>
      <c r="U30" s="348"/>
      <c r="V30" s="335"/>
      <c r="W30" s="335"/>
      <c r="X30" s="335"/>
      <c r="Y30" s="444"/>
      <c r="Z30" s="445"/>
      <c r="AA30" s="444"/>
      <c r="AB30" s="446"/>
      <c r="AC30" s="12"/>
      <c r="AD30" s="333"/>
      <c r="AE30" s="324"/>
      <c r="AF30" s="326"/>
      <c r="AG30" s="333"/>
      <c r="AH30" s="324"/>
      <c r="AI30" s="326"/>
      <c r="AJ30" s="294"/>
      <c r="AK30" s="333"/>
      <c r="AL30" s="324"/>
      <c r="AM30" s="324"/>
      <c r="AN30" s="324"/>
      <c r="AO30" s="324"/>
      <c r="AP30" s="324"/>
      <c r="AQ30" s="324"/>
      <c r="AR30" s="326"/>
    </row>
    <row r="31" spans="1:44" ht="29" customHeight="1" thickBot="1">
      <c r="E31" s="359"/>
      <c r="F31" s="351"/>
      <c r="G31" s="351"/>
      <c r="H31" s="351"/>
      <c r="I31" s="351"/>
      <c r="J31" s="351"/>
      <c r="K31" s="352"/>
      <c r="L31" s="352"/>
      <c r="M31" s="352"/>
      <c r="N31" s="360"/>
      <c r="O31" s="13" t="s">
        <v>4</v>
      </c>
      <c r="P31" s="353"/>
      <c r="Q31" s="354"/>
      <c r="R31" s="354"/>
      <c r="S31" s="354"/>
      <c r="T31" s="354"/>
      <c r="U31" s="355"/>
      <c r="V31" s="358"/>
      <c r="W31" s="358"/>
      <c r="X31" s="358"/>
      <c r="Y31" s="14"/>
      <c r="Z31" s="15" t="s">
        <v>16</v>
      </c>
      <c r="AA31" s="14"/>
      <c r="AB31" s="16" t="s">
        <v>17</v>
      </c>
      <c r="AC31" s="17" t="s">
        <v>17</v>
      </c>
      <c r="AD31" s="356"/>
      <c r="AE31" s="349"/>
      <c r="AF31" s="350"/>
      <c r="AG31" s="356"/>
      <c r="AH31" s="349"/>
      <c r="AI31" s="350"/>
      <c r="AJ31" s="357"/>
      <c r="AK31" s="356"/>
      <c r="AL31" s="349"/>
      <c r="AM31" s="349"/>
      <c r="AN31" s="349"/>
      <c r="AO31" s="349"/>
      <c r="AP31" s="349"/>
      <c r="AQ31" s="349"/>
      <c r="AR31" s="350"/>
    </row>
    <row r="32" spans="1:44" ht="29" customHeight="1">
      <c r="A32" s="3">
        <f>A30+1</f>
        <v>7</v>
      </c>
      <c r="E32" s="340">
        <f>E30+1</f>
        <v>7</v>
      </c>
      <c r="F32" s="342"/>
      <c r="G32" s="342"/>
      <c r="H32" s="342"/>
      <c r="I32" s="342"/>
      <c r="J32" s="342"/>
      <c r="K32" s="343"/>
      <c r="L32" s="343"/>
      <c r="M32" s="343"/>
      <c r="N32" s="344" t="s">
        <v>5</v>
      </c>
      <c r="O32" s="11" t="s">
        <v>3</v>
      </c>
      <c r="P32" s="346"/>
      <c r="Q32" s="347"/>
      <c r="R32" s="347"/>
      <c r="S32" s="347"/>
      <c r="T32" s="347"/>
      <c r="U32" s="348"/>
      <c r="V32" s="335"/>
      <c r="W32" s="335"/>
      <c r="X32" s="335"/>
      <c r="Y32" s="444"/>
      <c r="Z32" s="445"/>
      <c r="AA32" s="444"/>
      <c r="AB32" s="446"/>
      <c r="AC32" s="12"/>
      <c r="AD32" s="333"/>
      <c r="AE32" s="324"/>
      <c r="AF32" s="326"/>
      <c r="AG32" s="333"/>
      <c r="AH32" s="324"/>
      <c r="AI32" s="326"/>
      <c r="AJ32" s="294"/>
      <c r="AK32" s="333"/>
      <c r="AL32" s="324"/>
      <c r="AM32" s="324"/>
      <c r="AN32" s="324"/>
      <c r="AO32" s="324"/>
      <c r="AP32" s="324"/>
      <c r="AQ32" s="324"/>
      <c r="AR32" s="326"/>
    </row>
    <row r="33" spans="1:45" ht="29" customHeight="1" thickBot="1">
      <c r="E33" s="359"/>
      <c r="F33" s="351"/>
      <c r="G33" s="351"/>
      <c r="H33" s="351"/>
      <c r="I33" s="351"/>
      <c r="J33" s="351"/>
      <c r="K33" s="352"/>
      <c r="L33" s="352"/>
      <c r="M33" s="352"/>
      <c r="N33" s="360"/>
      <c r="O33" s="13" t="s">
        <v>4</v>
      </c>
      <c r="P33" s="353"/>
      <c r="Q33" s="354"/>
      <c r="R33" s="354"/>
      <c r="S33" s="354"/>
      <c r="T33" s="354"/>
      <c r="U33" s="355"/>
      <c r="V33" s="358"/>
      <c r="W33" s="358"/>
      <c r="X33" s="358"/>
      <c r="Y33" s="14"/>
      <c r="Z33" s="15" t="s">
        <v>16</v>
      </c>
      <c r="AA33" s="14"/>
      <c r="AB33" s="16" t="s">
        <v>17</v>
      </c>
      <c r="AC33" s="17" t="s">
        <v>17</v>
      </c>
      <c r="AD33" s="356"/>
      <c r="AE33" s="349"/>
      <c r="AF33" s="350"/>
      <c r="AG33" s="356"/>
      <c r="AH33" s="349"/>
      <c r="AI33" s="350"/>
      <c r="AJ33" s="357"/>
      <c r="AK33" s="356"/>
      <c r="AL33" s="349"/>
      <c r="AM33" s="349"/>
      <c r="AN33" s="349"/>
      <c r="AO33" s="349"/>
      <c r="AP33" s="349"/>
      <c r="AQ33" s="349"/>
      <c r="AR33" s="350"/>
    </row>
    <row r="34" spans="1:45" ht="29" customHeight="1">
      <c r="A34" s="3">
        <f>A32+1</f>
        <v>8</v>
      </c>
      <c r="E34" s="340">
        <f>E32+1</f>
        <v>8</v>
      </c>
      <c r="F34" s="342"/>
      <c r="G34" s="342"/>
      <c r="H34" s="342"/>
      <c r="I34" s="342"/>
      <c r="J34" s="342"/>
      <c r="K34" s="343"/>
      <c r="L34" s="343"/>
      <c r="M34" s="343"/>
      <c r="N34" s="344" t="s">
        <v>5</v>
      </c>
      <c r="O34" s="11" t="s">
        <v>3</v>
      </c>
      <c r="P34" s="346"/>
      <c r="Q34" s="347"/>
      <c r="R34" s="347"/>
      <c r="S34" s="347"/>
      <c r="T34" s="347"/>
      <c r="U34" s="348"/>
      <c r="V34" s="335"/>
      <c r="W34" s="335"/>
      <c r="X34" s="335"/>
      <c r="Y34" s="444"/>
      <c r="Z34" s="445"/>
      <c r="AA34" s="444"/>
      <c r="AB34" s="446"/>
      <c r="AC34" s="12"/>
      <c r="AD34" s="333"/>
      <c r="AE34" s="324"/>
      <c r="AF34" s="326"/>
      <c r="AG34" s="333"/>
      <c r="AH34" s="324"/>
      <c r="AI34" s="326"/>
      <c r="AJ34" s="294"/>
      <c r="AK34" s="333"/>
      <c r="AL34" s="324"/>
      <c r="AM34" s="324"/>
      <c r="AN34" s="324"/>
      <c r="AO34" s="324"/>
      <c r="AP34" s="324"/>
      <c r="AQ34" s="324"/>
      <c r="AR34" s="326"/>
    </row>
    <row r="35" spans="1:45" ht="29" customHeight="1" thickBot="1">
      <c r="E35" s="359"/>
      <c r="F35" s="351"/>
      <c r="G35" s="351"/>
      <c r="H35" s="351"/>
      <c r="I35" s="351"/>
      <c r="J35" s="351"/>
      <c r="K35" s="352"/>
      <c r="L35" s="352"/>
      <c r="M35" s="352"/>
      <c r="N35" s="360"/>
      <c r="O35" s="13" t="s">
        <v>4</v>
      </c>
      <c r="P35" s="353"/>
      <c r="Q35" s="354"/>
      <c r="R35" s="354"/>
      <c r="S35" s="354"/>
      <c r="T35" s="354"/>
      <c r="U35" s="355"/>
      <c r="V35" s="358"/>
      <c r="W35" s="358"/>
      <c r="X35" s="358"/>
      <c r="Y35" s="14"/>
      <c r="Z35" s="15" t="s">
        <v>16</v>
      </c>
      <c r="AA35" s="14"/>
      <c r="AB35" s="16" t="s">
        <v>17</v>
      </c>
      <c r="AC35" s="17" t="s">
        <v>17</v>
      </c>
      <c r="AD35" s="356"/>
      <c r="AE35" s="349"/>
      <c r="AF35" s="350"/>
      <c r="AG35" s="356"/>
      <c r="AH35" s="349"/>
      <c r="AI35" s="350"/>
      <c r="AJ35" s="357"/>
      <c r="AK35" s="356"/>
      <c r="AL35" s="349"/>
      <c r="AM35" s="349"/>
      <c r="AN35" s="349"/>
      <c r="AO35" s="349"/>
      <c r="AP35" s="349"/>
      <c r="AQ35" s="349"/>
      <c r="AR35" s="350"/>
    </row>
    <row r="36" spans="1:45" ht="29" customHeight="1">
      <c r="A36" s="3">
        <f>A34+1</f>
        <v>9</v>
      </c>
      <c r="E36" s="340">
        <f>E34+1</f>
        <v>9</v>
      </c>
      <c r="F36" s="342"/>
      <c r="G36" s="342"/>
      <c r="H36" s="342"/>
      <c r="I36" s="342"/>
      <c r="J36" s="342"/>
      <c r="K36" s="343"/>
      <c r="L36" s="343"/>
      <c r="M36" s="343"/>
      <c r="N36" s="344" t="s">
        <v>5</v>
      </c>
      <c r="O36" s="11" t="s">
        <v>3</v>
      </c>
      <c r="P36" s="346"/>
      <c r="Q36" s="347"/>
      <c r="R36" s="347"/>
      <c r="S36" s="347"/>
      <c r="T36" s="347"/>
      <c r="U36" s="348"/>
      <c r="V36" s="335"/>
      <c r="W36" s="335"/>
      <c r="X36" s="335"/>
      <c r="Y36" s="444"/>
      <c r="Z36" s="445"/>
      <c r="AA36" s="444"/>
      <c r="AB36" s="446"/>
      <c r="AC36" s="12"/>
      <c r="AD36" s="333"/>
      <c r="AE36" s="324"/>
      <c r="AF36" s="326"/>
      <c r="AG36" s="333"/>
      <c r="AH36" s="324"/>
      <c r="AI36" s="326"/>
      <c r="AJ36" s="294"/>
      <c r="AK36" s="333"/>
      <c r="AL36" s="324"/>
      <c r="AM36" s="324"/>
      <c r="AN36" s="324"/>
      <c r="AO36" s="324"/>
      <c r="AP36" s="324"/>
      <c r="AQ36" s="324"/>
      <c r="AR36" s="326"/>
    </row>
    <row r="37" spans="1:45" ht="29" customHeight="1" thickBot="1">
      <c r="E37" s="359"/>
      <c r="F37" s="351"/>
      <c r="G37" s="351"/>
      <c r="H37" s="351"/>
      <c r="I37" s="351"/>
      <c r="J37" s="351"/>
      <c r="K37" s="352"/>
      <c r="L37" s="352"/>
      <c r="M37" s="352"/>
      <c r="N37" s="360"/>
      <c r="O37" s="13" t="s">
        <v>4</v>
      </c>
      <c r="P37" s="353"/>
      <c r="Q37" s="354"/>
      <c r="R37" s="354"/>
      <c r="S37" s="354"/>
      <c r="T37" s="354"/>
      <c r="U37" s="355"/>
      <c r="V37" s="358"/>
      <c r="W37" s="358"/>
      <c r="X37" s="358"/>
      <c r="Y37" s="14"/>
      <c r="Z37" s="15" t="s">
        <v>16</v>
      </c>
      <c r="AA37" s="14"/>
      <c r="AB37" s="16" t="s">
        <v>17</v>
      </c>
      <c r="AC37" s="17" t="s">
        <v>17</v>
      </c>
      <c r="AD37" s="356"/>
      <c r="AE37" s="349"/>
      <c r="AF37" s="350"/>
      <c r="AG37" s="356"/>
      <c r="AH37" s="349"/>
      <c r="AI37" s="350"/>
      <c r="AJ37" s="357"/>
      <c r="AK37" s="356"/>
      <c r="AL37" s="349"/>
      <c r="AM37" s="349"/>
      <c r="AN37" s="349"/>
      <c r="AO37" s="349"/>
      <c r="AP37" s="349"/>
      <c r="AQ37" s="349"/>
      <c r="AR37" s="350"/>
    </row>
    <row r="38" spans="1:45" ht="29" customHeight="1">
      <c r="A38" s="3">
        <f>A36+1</f>
        <v>10</v>
      </c>
      <c r="E38" s="340">
        <f>E36+1</f>
        <v>10</v>
      </c>
      <c r="F38" s="342"/>
      <c r="G38" s="342"/>
      <c r="H38" s="342"/>
      <c r="I38" s="342"/>
      <c r="J38" s="342"/>
      <c r="K38" s="343"/>
      <c r="L38" s="343"/>
      <c r="M38" s="343"/>
      <c r="N38" s="344" t="s">
        <v>5</v>
      </c>
      <c r="O38" s="11" t="s">
        <v>3</v>
      </c>
      <c r="P38" s="346"/>
      <c r="Q38" s="347"/>
      <c r="R38" s="347"/>
      <c r="S38" s="347"/>
      <c r="T38" s="347"/>
      <c r="U38" s="348"/>
      <c r="V38" s="335"/>
      <c r="W38" s="335"/>
      <c r="X38" s="335"/>
      <c r="Y38" s="444"/>
      <c r="Z38" s="445"/>
      <c r="AA38" s="444"/>
      <c r="AB38" s="446"/>
      <c r="AC38" s="12"/>
      <c r="AD38" s="333"/>
      <c r="AE38" s="324"/>
      <c r="AF38" s="326"/>
      <c r="AG38" s="333"/>
      <c r="AH38" s="324"/>
      <c r="AI38" s="326"/>
      <c r="AJ38" s="294"/>
      <c r="AK38" s="333"/>
      <c r="AL38" s="324"/>
      <c r="AM38" s="324"/>
      <c r="AN38" s="324"/>
      <c r="AO38" s="324"/>
      <c r="AP38" s="324"/>
      <c r="AQ38" s="324"/>
      <c r="AR38" s="326"/>
    </row>
    <row r="39" spans="1:45" ht="29" customHeight="1" thickBot="1">
      <c r="E39" s="341"/>
      <c r="F39" s="328"/>
      <c r="G39" s="328"/>
      <c r="H39" s="328"/>
      <c r="I39" s="328"/>
      <c r="J39" s="328"/>
      <c r="K39" s="329"/>
      <c r="L39" s="329"/>
      <c r="M39" s="329"/>
      <c r="N39" s="345"/>
      <c r="O39" s="18" t="s">
        <v>4</v>
      </c>
      <c r="P39" s="330"/>
      <c r="Q39" s="331"/>
      <c r="R39" s="331"/>
      <c r="S39" s="331"/>
      <c r="T39" s="331"/>
      <c r="U39" s="332"/>
      <c r="V39" s="336"/>
      <c r="W39" s="336"/>
      <c r="X39" s="336"/>
      <c r="Y39" s="19"/>
      <c r="Z39" s="20" t="s">
        <v>16</v>
      </c>
      <c r="AA39" s="19"/>
      <c r="AB39" s="21" t="s">
        <v>17</v>
      </c>
      <c r="AC39" s="22" t="s">
        <v>17</v>
      </c>
      <c r="AD39" s="334"/>
      <c r="AE39" s="325"/>
      <c r="AF39" s="327"/>
      <c r="AG39" s="334"/>
      <c r="AH39" s="325"/>
      <c r="AI39" s="327"/>
      <c r="AJ39" s="271"/>
      <c r="AK39" s="334"/>
      <c r="AL39" s="325"/>
      <c r="AM39" s="325"/>
      <c r="AN39" s="325"/>
      <c r="AO39" s="325"/>
      <c r="AP39" s="325"/>
      <c r="AQ39" s="325"/>
      <c r="AR39" s="327"/>
    </row>
    <row r="40" spans="1:45" ht="30" customHeight="1" thickTop="1">
      <c r="E40" s="415" t="s">
        <v>40</v>
      </c>
      <c r="F40" s="415"/>
      <c r="G40" s="415"/>
      <c r="H40" s="415"/>
      <c r="I40" s="415"/>
      <c r="J40" s="415"/>
      <c r="K40" s="415"/>
      <c r="L40" s="415"/>
      <c r="M40" s="416" t="s">
        <v>39</v>
      </c>
      <c r="N40" s="416"/>
      <c r="O40" s="416"/>
      <c r="P40" s="416"/>
      <c r="Q40" s="416"/>
      <c r="R40" s="416"/>
      <c r="S40" s="416"/>
      <c r="T40" s="416"/>
      <c r="U40" s="416"/>
      <c r="V40" s="416"/>
      <c r="X40" s="322" t="s">
        <v>33</v>
      </c>
      <c r="Y40" s="323"/>
      <c r="Z40" s="323"/>
      <c r="AA40" s="323"/>
      <c r="AB40" s="24"/>
      <c r="AC40" s="23"/>
      <c r="AD40" s="24"/>
      <c r="AE40" s="25"/>
      <c r="AF40" s="23"/>
      <c r="AG40" s="24"/>
      <c r="AH40" s="25"/>
      <c r="AI40" s="23"/>
      <c r="AJ40" s="26"/>
      <c r="AK40" s="27">
        <v>9</v>
      </c>
      <c r="AL40" s="27">
        <v>9</v>
      </c>
      <c r="AM40" s="27">
        <v>9</v>
      </c>
      <c r="AN40" s="27">
        <v>9</v>
      </c>
      <c r="AO40" s="27">
        <v>9</v>
      </c>
      <c r="AP40" s="27">
        <v>9</v>
      </c>
      <c r="AQ40" s="27">
        <v>9</v>
      </c>
      <c r="AR40" s="28">
        <v>9</v>
      </c>
    </row>
    <row r="41" spans="1:45" ht="28" customHeight="1" thickBot="1">
      <c r="E41" s="415"/>
      <c r="F41" s="415"/>
      <c r="G41" s="415"/>
      <c r="H41" s="415"/>
      <c r="I41" s="415"/>
      <c r="J41" s="415"/>
      <c r="K41" s="415"/>
      <c r="L41" s="415"/>
      <c r="N41" s="409" t="s">
        <v>37</v>
      </c>
      <c r="O41" s="399"/>
      <c r="P41" s="29"/>
      <c r="Q41" s="30"/>
      <c r="R41" s="31"/>
      <c r="S41" s="30"/>
      <c r="T41" s="31"/>
      <c r="U41" s="30"/>
      <c r="X41" s="407" t="s">
        <v>34</v>
      </c>
      <c r="Y41" s="408"/>
      <c r="Z41" s="408"/>
      <c r="AA41" s="408"/>
      <c r="AB41" s="32"/>
      <c r="AC41" s="33"/>
      <c r="AD41" s="32"/>
      <c r="AE41" s="34"/>
      <c r="AF41" s="33"/>
      <c r="AG41" s="32"/>
      <c r="AH41" s="34"/>
      <c r="AI41" s="35"/>
      <c r="AJ41" s="36" t="s">
        <v>36</v>
      </c>
    </row>
    <row r="42" spans="1:45" ht="40" customHeight="1" thickTop="1" thickBot="1">
      <c r="N42" s="411" t="s">
        <v>38</v>
      </c>
      <c r="O42" s="399"/>
      <c r="P42" s="412" t="s">
        <v>44</v>
      </c>
      <c r="Q42" s="413"/>
      <c r="R42" s="414"/>
      <c r="S42" s="31"/>
      <c r="T42" s="37"/>
      <c r="U42" s="30"/>
      <c r="X42" s="409" t="s">
        <v>35</v>
      </c>
      <c r="Y42" s="410"/>
      <c r="Z42" s="410"/>
      <c r="AA42" s="410"/>
      <c r="AB42" s="31"/>
      <c r="AC42" s="30"/>
      <c r="AD42" s="31"/>
      <c r="AE42" s="37"/>
      <c r="AF42" s="30"/>
      <c r="AG42" s="31"/>
      <c r="AH42" s="37"/>
      <c r="AI42" s="38"/>
      <c r="AJ42" s="39"/>
      <c r="AK42" s="40"/>
      <c r="AL42" s="40"/>
      <c r="AM42" s="40"/>
      <c r="AN42" s="40"/>
      <c r="AO42" s="40"/>
      <c r="AP42" s="40"/>
      <c r="AQ42" s="40"/>
      <c r="AR42" s="40"/>
      <c r="AS42" s="41"/>
    </row>
    <row r="43" spans="1:45" ht="16" thickTop="1"/>
  </sheetData>
  <sheetProtection algorithmName="SHA-512" hashValue="MBrJko+c9o8wd+o2NY7KyEgpdYTmfaYbd3tlJ2zxNozvWh6XbSCNgKc5C4zqYoGaBGM5P0ZmxQ/Eu/0s/lCy0Q==" saltValue="TqdeyVmQziFOrRrljCU16Q==" spinCount="100000" sheet="1" objects="1" scenarios="1" selectLockedCells="1"/>
  <mergeCells count="313">
    <mergeCell ref="E40:L41"/>
    <mergeCell ref="M40:V40"/>
    <mergeCell ref="X40:AA40"/>
    <mergeCell ref="N41:O41"/>
    <mergeCell ref="X41:AA41"/>
    <mergeCell ref="N42:O42"/>
    <mergeCell ref="P42:R42"/>
    <mergeCell ref="X42:AA42"/>
    <mergeCell ref="AN38:AN39"/>
    <mergeCell ref="E38:E39"/>
    <mergeCell ref="AO38:AO39"/>
    <mergeCell ref="AP38:AP39"/>
    <mergeCell ref="AQ38:AQ39"/>
    <mergeCell ref="AR38:AR39"/>
    <mergeCell ref="F39:J39"/>
    <mergeCell ref="K39:M39"/>
    <mergeCell ref="P39:U39"/>
    <mergeCell ref="AH38:AH39"/>
    <mergeCell ref="AI38:AI39"/>
    <mergeCell ref="AJ38:AJ39"/>
    <mergeCell ref="AK38:AK39"/>
    <mergeCell ref="AL38:AL39"/>
    <mergeCell ref="AM38:AM39"/>
    <mergeCell ref="Y38:Z38"/>
    <mergeCell ref="AA38:AB38"/>
    <mergeCell ref="AD38:AD39"/>
    <mergeCell ref="AE38:AE39"/>
    <mergeCell ref="AF38:AF39"/>
    <mergeCell ref="AG38:AG39"/>
    <mergeCell ref="F38:J38"/>
    <mergeCell ref="K38:M38"/>
    <mergeCell ref="N38:N39"/>
    <mergeCell ref="P38:U38"/>
    <mergeCell ref="V38:X39"/>
    <mergeCell ref="AQ36:AQ37"/>
    <mergeCell ref="AR36:AR37"/>
    <mergeCell ref="F37:J37"/>
    <mergeCell ref="K37:M37"/>
    <mergeCell ref="P37:U37"/>
    <mergeCell ref="AH36:AH37"/>
    <mergeCell ref="AI36:AI37"/>
    <mergeCell ref="AJ36:AJ37"/>
    <mergeCell ref="AK36:AK37"/>
    <mergeCell ref="AL36:AL37"/>
    <mergeCell ref="AM36:AM37"/>
    <mergeCell ref="Y36:Z36"/>
    <mergeCell ref="AA36:AB36"/>
    <mergeCell ref="AD36:AD37"/>
    <mergeCell ref="AE36:AE37"/>
    <mergeCell ref="AF36:AF37"/>
    <mergeCell ref="AG36:AG37"/>
    <mergeCell ref="E36:E37"/>
    <mergeCell ref="F36:J36"/>
    <mergeCell ref="K36:M36"/>
    <mergeCell ref="N36:N37"/>
    <mergeCell ref="P36:U36"/>
    <mergeCell ref="V36:X37"/>
    <mergeCell ref="AN34:AN35"/>
    <mergeCell ref="AO34:AO35"/>
    <mergeCell ref="AP34:AP35"/>
    <mergeCell ref="E34:E35"/>
    <mergeCell ref="AN36:AN37"/>
    <mergeCell ref="AO36:AO37"/>
    <mergeCell ref="AP36:AP37"/>
    <mergeCell ref="AQ34:AQ35"/>
    <mergeCell ref="AR34:AR35"/>
    <mergeCell ref="F35:J35"/>
    <mergeCell ref="K35:M35"/>
    <mergeCell ref="P35:U35"/>
    <mergeCell ref="AH34:AH35"/>
    <mergeCell ref="AI34:AI35"/>
    <mergeCell ref="AJ34:AJ35"/>
    <mergeCell ref="AK34:AK35"/>
    <mergeCell ref="AL34:AL35"/>
    <mergeCell ref="AM34:AM35"/>
    <mergeCell ref="Y34:Z34"/>
    <mergeCell ref="AA34:AB34"/>
    <mergeCell ref="AD34:AD35"/>
    <mergeCell ref="AE34:AE35"/>
    <mergeCell ref="AF34:AF35"/>
    <mergeCell ref="AG34:AG35"/>
    <mergeCell ref="F34:J34"/>
    <mergeCell ref="K34:M34"/>
    <mergeCell ref="N34:N35"/>
    <mergeCell ref="P34:U34"/>
    <mergeCell ref="V34:X35"/>
    <mergeCell ref="AQ32:AQ33"/>
    <mergeCell ref="AR32:AR33"/>
    <mergeCell ref="F33:J33"/>
    <mergeCell ref="K33:M33"/>
    <mergeCell ref="P33:U33"/>
    <mergeCell ref="AH32:AH33"/>
    <mergeCell ref="AI32:AI33"/>
    <mergeCell ref="AJ32:AJ33"/>
    <mergeCell ref="AK32:AK33"/>
    <mergeCell ref="AL32:AL33"/>
    <mergeCell ref="AM32:AM33"/>
    <mergeCell ref="Y32:Z32"/>
    <mergeCell ref="AA32:AB32"/>
    <mergeCell ref="AD32:AD33"/>
    <mergeCell ref="AE32:AE33"/>
    <mergeCell ref="AF32:AF33"/>
    <mergeCell ref="AG32:AG33"/>
    <mergeCell ref="E32:E33"/>
    <mergeCell ref="F32:J32"/>
    <mergeCell ref="K32:M32"/>
    <mergeCell ref="N32:N33"/>
    <mergeCell ref="P32:U32"/>
    <mergeCell ref="V32:X33"/>
    <mergeCell ref="AN30:AN31"/>
    <mergeCell ref="AO30:AO31"/>
    <mergeCell ref="AP30:AP31"/>
    <mergeCell ref="E30:E31"/>
    <mergeCell ref="AN32:AN33"/>
    <mergeCell ref="AO32:AO33"/>
    <mergeCell ref="AP32:AP33"/>
    <mergeCell ref="AQ30:AQ31"/>
    <mergeCell ref="AR30:AR31"/>
    <mergeCell ref="F31:J31"/>
    <mergeCell ref="K31:M31"/>
    <mergeCell ref="P31:U31"/>
    <mergeCell ref="AH30:AH31"/>
    <mergeCell ref="AI30:AI31"/>
    <mergeCell ref="AJ30:AJ31"/>
    <mergeCell ref="AK30:AK31"/>
    <mergeCell ref="AL30:AL31"/>
    <mergeCell ref="AM30:AM31"/>
    <mergeCell ref="Y30:Z30"/>
    <mergeCell ref="AA30:AB30"/>
    <mergeCell ref="AD30:AD31"/>
    <mergeCell ref="AE30:AE31"/>
    <mergeCell ref="AF30:AF31"/>
    <mergeCell ref="AG30:AG31"/>
    <mergeCell ref="F30:J30"/>
    <mergeCell ref="K30:M30"/>
    <mergeCell ref="N30:N31"/>
    <mergeCell ref="P30:U30"/>
    <mergeCell ref="V30:X31"/>
    <mergeCell ref="AQ28:AQ29"/>
    <mergeCell ref="AR28:AR29"/>
    <mergeCell ref="F29:J29"/>
    <mergeCell ref="K29:M29"/>
    <mergeCell ref="P29:U29"/>
    <mergeCell ref="AH28:AH29"/>
    <mergeCell ref="AI28:AI29"/>
    <mergeCell ref="AJ28:AJ29"/>
    <mergeCell ref="AK28:AK29"/>
    <mergeCell ref="AL28:AL29"/>
    <mergeCell ref="AM28:AM29"/>
    <mergeCell ref="Y28:Z28"/>
    <mergeCell ref="AA28:AB28"/>
    <mergeCell ref="AD28:AD29"/>
    <mergeCell ref="AE28:AE29"/>
    <mergeCell ref="AF28:AF29"/>
    <mergeCell ref="AG28:AG29"/>
    <mergeCell ref="E28:E29"/>
    <mergeCell ref="F28:J28"/>
    <mergeCell ref="K28:M28"/>
    <mergeCell ref="N28:N29"/>
    <mergeCell ref="P28:U28"/>
    <mergeCell ref="V28:X29"/>
    <mergeCell ref="AN26:AN27"/>
    <mergeCell ref="AO26:AO27"/>
    <mergeCell ref="AP26:AP27"/>
    <mergeCell ref="E26:E27"/>
    <mergeCell ref="AN28:AN29"/>
    <mergeCell ref="AO28:AO29"/>
    <mergeCell ref="AP28:AP29"/>
    <mergeCell ref="AQ26:AQ27"/>
    <mergeCell ref="AR26:AR27"/>
    <mergeCell ref="F27:J27"/>
    <mergeCell ref="K27:M27"/>
    <mergeCell ref="P27:U27"/>
    <mergeCell ref="AH26:AH27"/>
    <mergeCell ref="AI26:AI27"/>
    <mergeCell ref="AJ26:AJ27"/>
    <mergeCell ref="AK26:AK27"/>
    <mergeCell ref="AL26:AL27"/>
    <mergeCell ref="AM26:AM27"/>
    <mergeCell ref="Y26:Z26"/>
    <mergeCell ref="AA26:AB26"/>
    <mergeCell ref="AD26:AD27"/>
    <mergeCell ref="AE26:AE27"/>
    <mergeCell ref="AF26:AF27"/>
    <mergeCell ref="AG26:AG27"/>
    <mergeCell ref="F26:J26"/>
    <mergeCell ref="K26:M26"/>
    <mergeCell ref="N26:N27"/>
    <mergeCell ref="P26:U26"/>
    <mergeCell ref="V26:X27"/>
    <mergeCell ref="AQ24:AQ25"/>
    <mergeCell ref="AR24:AR25"/>
    <mergeCell ref="F25:J25"/>
    <mergeCell ref="K25:M25"/>
    <mergeCell ref="P25:U25"/>
    <mergeCell ref="AH24:AH25"/>
    <mergeCell ref="AI24:AI25"/>
    <mergeCell ref="AJ24:AJ25"/>
    <mergeCell ref="AK24:AK25"/>
    <mergeCell ref="AL24:AL25"/>
    <mergeCell ref="AM24:AM25"/>
    <mergeCell ref="Y24:Z24"/>
    <mergeCell ref="AA24:AB24"/>
    <mergeCell ref="AD24:AD25"/>
    <mergeCell ref="AE24:AE25"/>
    <mergeCell ref="AF24:AF25"/>
    <mergeCell ref="AG24:AG25"/>
    <mergeCell ref="E24:E25"/>
    <mergeCell ref="F24:J24"/>
    <mergeCell ref="K24:M24"/>
    <mergeCell ref="N24:N25"/>
    <mergeCell ref="P24:U24"/>
    <mergeCell ref="V24:X25"/>
    <mergeCell ref="AN22:AN23"/>
    <mergeCell ref="AO22:AO23"/>
    <mergeCell ref="AP22:AP23"/>
    <mergeCell ref="E22:E23"/>
    <mergeCell ref="AN24:AN25"/>
    <mergeCell ref="AO24:AO25"/>
    <mergeCell ref="AP24:AP25"/>
    <mergeCell ref="AQ22:AQ23"/>
    <mergeCell ref="AR22:AR23"/>
    <mergeCell ref="F23:J23"/>
    <mergeCell ref="K23:M23"/>
    <mergeCell ref="P23:U23"/>
    <mergeCell ref="AH22:AH23"/>
    <mergeCell ref="AI22:AI23"/>
    <mergeCell ref="AJ22:AJ23"/>
    <mergeCell ref="AK22:AK23"/>
    <mergeCell ref="AL22:AL23"/>
    <mergeCell ref="AM22:AM23"/>
    <mergeCell ref="Y22:Z22"/>
    <mergeCell ref="AA22:AB22"/>
    <mergeCell ref="AD22:AD23"/>
    <mergeCell ref="AE22:AE23"/>
    <mergeCell ref="AF22:AF23"/>
    <mergeCell ref="AG22:AG23"/>
    <mergeCell ref="F22:J22"/>
    <mergeCell ref="K22:M22"/>
    <mergeCell ref="N22:N23"/>
    <mergeCell ref="P22:U22"/>
    <mergeCell ref="V22:X23"/>
    <mergeCell ref="AN20:AN21"/>
    <mergeCell ref="AO20:AO21"/>
    <mergeCell ref="AP20:AP21"/>
    <mergeCell ref="AQ20:AQ21"/>
    <mergeCell ref="AR20:AR21"/>
    <mergeCell ref="F21:J21"/>
    <mergeCell ref="K21:M21"/>
    <mergeCell ref="P21:U21"/>
    <mergeCell ref="AH20:AH21"/>
    <mergeCell ref="AI20:AI21"/>
    <mergeCell ref="AJ20:AJ21"/>
    <mergeCell ref="AK20:AK21"/>
    <mergeCell ref="AL20:AL21"/>
    <mergeCell ref="AM20:AM21"/>
    <mergeCell ref="Y20:Z20"/>
    <mergeCell ref="AA20:AB20"/>
    <mergeCell ref="AD20:AD21"/>
    <mergeCell ref="AE20:AE21"/>
    <mergeCell ref="AF20:AF21"/>
    <mergeCell ref="AG20:AG21"/>
    <mergeCell ref="E20:E21"/>
    <mergeCell ref="F20:J20"/>
    <mergeCell ref="K20:M20"/>
    <mergeCell ref="N20:N21"/>
    <mergeCell ref="P20:U20"/>
    <mergeCell ref="V20:X21"/>
    <mergeCell ref="AA18:AB18"/>
    <mergeCell ref="AD18:AI18"/>
    <mergeCell ref="AJ18:AJ19"/>
    <mergeCell ref="H15:I16"/>
    <mergeCell ref="E13:F16"/>
    <mergeCell ref="G13:G14"/>
    <mergeCell ref="H13:I14"/>
    <mergeCell ref="J13:J16"/>
    <mergeCell ref="K13:K16"/>
    <mergeCell ref="L13:L16"/>
    <mergeCell ref="AK18:AR19"/>
    <mergeCell ref="V19:X19"/>
    <mergeCell ref="Y19:Z19"/>
    <mergeCell ref="AA19:AB19"/>
    <mergeCell ref="AD19:AI19"/>
    <mergeCell ref="E18:J19"/>
    <mergeCell ref="K18:M19"/>
    <mergeCell ref="N18:O19"/>
    <mergeCell ref="P18:U19"/>
    <mergeCell ref="V18:X18"/>
    <mergeCell ref="Y18:Z18"/>
    <mergeCell ref="E8:F8"/>
    <mergeCell ref="H8:H9"/>
    <mergeCell ref="I8:K9"/>
    <mergeCell ref="L8:W9"/>
    <mergeCell ref="AC10:AC11"/>
    <mergeCell ref="AD10:AH11"/>
    <mergeCell ref="AI10:AI13"/>
    <mergeCell ref="AJ10:AR16"/>
    <mergeCell ref="W12:Y13"/>
    <mergeCell ref="Z12:AB13"/>
    <mergeCell ref="AC12:AC13"/>
    <mergeCell ref="AD12:AH16"/>
    <mergeCell ref="E10:F12"/>
    <mergeCell ref="G10:K12"/>
    <mergeCell ref="L10:L12"/>
    <mergeCell ref="M10:V12"/>
    <mergeCell ref="W10:Y11"/>
    <mergeCell ref="Z10:AB11"/>
    <mergeCell ref="M13:V16"/>
    <mergeCell ref="W14:Y16"/>
    <mergeCell ref="Z14:AB16"/>
    <mergeCell ref="AC14:AC16"/>
    <mergeCell ref="AI14:AI16"/>
    <mergeCell ref="G15:G16"/>
  </mergeCells>
  <phoneticPr fontId="6"/>
  <printOptions horizontalCentered="1" verticalCentered="1"/>
  <pageMargins left="0.31496062992125984" right="0.31496062992125984" top="0.31496062992125984" bottom="0.31496062992125984" header="0.31496062992125984" footer="0.31496062992125984"/>
  <pageSetup paperSize="9" scale="64" orientation="landscape" horizontalDpi="0" verticalDpi="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BB75C-6CB7-BC46-B5A5-C6C6711E5C97}">
  <dimension ref="A1:Y65"/>
  <sheetViews>
    <sheetView zoomScaleNormal="200" workbookViewId="0">
      <selection activeCell="C29" sqref="C29"/>
    </sheetView>
  </sheetViews>
  <sheetFormatPr baseColWidth="10" defaultRowHeight="15"/>
  <cols>
    <col min="1" max="1" width="12" bestFit="1" customWidth="1"/>
    <col min="3" max="3" width="16.1640625" bestFit="1" customWidth="1"/>
    <col min="4" max="4" width="16.33203125" bestFit="1" customWidth="1"/>
    <col min="5" max="6" width="16.1640625" bestFit="1" customWidth="1"/>
    <col min="8" max="8" width="58.83203125" bestFit="1" customWidth="1"/>
    <col min="12" max="12" width="4" bestFit="1" customWidth="1"/>
    <col min="13" max="13" width="45.1640625" bestFit="1" customWidth="1"/>
    <col min="14" max="14" width="45.1640625" customWidth="1"/>
    <col min="15" max="15" width="12" bestFit="1" customWidth="1"/>
    <col min="16" max="16" width="10" bestFit="1" customWidth="1"/>
    <col min="17" max="17" width="4" bestFit="1" customWidth="1"/>
    <col min="19" max="19" width="22.5" bestFit="1" customWidth="1"/>
    <col min="20" max="20" width="22.5" customWidth="1"/>
  </cols>
  <sheetData>
    <row r="1" spans="3:25">
      <c r="C1" t="s">
        <v>144</v>
      </c>
      <c r="D1" t="s">
        <v>142</v>
      </c>
      <c r="E1" t="s">
        <v>163</v>
      </c>
      <c r="F1" t="s">
        <v>166</v>
      </c>
      <c r="G1" t="s">
        <v>167</v>
      </c>
      <c r="H1" t="s">
        <v>140</v>
      </c>
      <c r="I1" t="s">
        <v>187</v>
      </c>
      <c r="M1" t="s">
        <v>139</v>
      </c>
      <c r="R1" t="s">
        <v>259</v>
      </c>
      <c r="S1" t="s">
        <v>256</v>
      </c>
      <c r="T1" t="s">
        <v>282</v>
      </c>
      <c r="U1" t="s">
        <v>258</v>
      </c>
      <c r="V1" t="s">
        <v>283</v>
      </c>
      <c r="W1" t="s">
        <v>284</v>
      </c>
      <c r="Y1" t="s">
        <v>331</v>
      </c>
    </row>
    <row r="2" spans="3:25">
      <c r="C2" t="s">
        <v>151</v>
      </c>
      <c r="D2" t="s">
        <v>151</v>
      </c>
      <c r="E2" t="s">
        <v>151</v>
      </c>
      <c r="F2" t="s">
        <v>151</v>
      </c>
      <c r="G2" t="s">
        <v>151</v>
      </c>
      <c r="H2" t="s">
        <v>151</v>
      </c>
      <c r="I2" t="s">
        <v>151</v>
      </c>
      <c r="M2" t="s">
        <v>141</v>
      </c>
      <c r="N2" t="s">
        <v>141</v>
      </c>
      <c r="P2" t="s">
        <v>138</v>
      </c>
      <c r="S2" t="s">
        <v>257</v>
      </c>
      <c r="U2" t="s">
        <v>277</v>
      </c>
      <c r="Y2" t="s">
        <v>151</v>
      </c>
    </row>
    <row r="3" spans="3:25" ht="15" customHeight="1">
      <c r="C3" t="s">
        <v>252</v>
      </c>
      <c r="D3" t="s">
        <v>149</v>
      </c>
      <c r="E3" t="s">
        <v>164</v>
      </c>
      <c r="F3" t="s">
        <v>164</v>
      </c>
      <c r="G3" t="s">
        <v>168</v>
      </c>
      <c r="H3" t="s">
        <v>192</v>
      </c>
      <c r="I3" t="s">
        <v>195</v>
      </c>
      <c r="L3" t="s">
        <v>129</v>
      </c>
      <c r="M3" t="str">
        <f>L8&amp;"　"&amp;M8</f>
        <v>Ⅰ　 行進曲 「煌めきの朝」</v>
      </c>
      <c r="N3" t="s">
        <v>201</v>
      </c>
      <c r="O3" t="s">
        <v>197</v>
      </c>
      <c r="P3">
        <v>3</v>
      </c>
      <c r="S3" t="s">
        <v>260</v>
      </c>
      <c r="T3" t="s">
        <v>285</v>
      </c>
      <c r="U3" t="s">
        <v>271</v>
      </c>
      <c r="V3">
        <v>3</v>
      </c>
      <c r="W3" t="s">
        <v>297</v>
      </c>
      <c r="Y3" t="s">
        <v>332</v>
      </c>
    </row>
    <row r="4" spans="3:25">
      <c r="C4" t="s">
        <v>152</v>
      </c>
      <c r="D4" t="s">
        <v>150</v>
      </c>
      <c r="E4" t="s">
        <v>165</v>
      </c>
      <c r="F4" t="s">
        <v>165</v>
      </c>
      <c r="G4" t="s">
        <v>169</v>
      </c>
      <c r="H4" t="s">
        <v>311</v>
      </c>
      <c r="I4" t="s">
        <v>196</v>
      </c>
      <c r="L4" t="s">
        <v>131</v>
      </c>
      <c r="M4" t="str">
        <f>L9&amp;"　"&amp;M9</f>
        <v>Ⅱ　 ポロネーズとアリア　～吹奏楽のために～</v>
      </c>
      <c r="N4" t="s">
        <v>202</v>
      </c>
      <c r="O4" t="s">
        <v>198</v>
      </c>
      <c r="P4">
        <v>4</v>
      </c>
      <c r="S4" t="s">
        <v>261</v>
      </c>
      <c r="T4" t="s">
        <v>286</v>
      </c>
      <c r="U4" t="s">
        <v>272</v>
      </c>
      <c r="V4">
        <v>4</v>
      </c>
      <c r="W4" t="s">
        <v>298</v>
      </c>
      <c r="Y4" t="s">
        <v>333</v>
      </c>
    </row>
    <row r="5" spans="3:25">
      <c r="H5" t="s">
        <v>312</v>
      </c>
      <c r="L5" t="s">
        <v>133</v>
      </c>
      <c r="M5" t="str">
        <f>L10&amp;"　"&amp;M10</f>
        <v>Ⅲ　 レトロ</v>
      </c>
      <c r="N5" t="s">
        <v>203</v>
      </c>
      <c r="O5" t="s">
        <v>199</v>
      </c>
      <c r="P5">
        <v>4</v>
      </c>
      <c r="S5" t="s">
        <v>262</v>
      </c>
      <c r="T5" t="s">
        <v>287</v>
      </c>
      <c r="U5" t="s">
        <v>273</v>
      </c>
      <c r="V5">
        <v>5</v>
      </c>
      <c r="W5" t="s">
        <v>299</v>
      </c>
    </row>
    <row r="6" spans="3:25">
      <c r="H6" t="s">
        <v>315</v>
      </c>
      <c r="L6" t="s">
        <v>134</v>
      </c>
      <c r="M6" t="str">
        <f>L11&amp;"　"&amp;M11</f>
        <v>Ⅳ　 マーチ 「ペガサスの夢」</v>
      </c>
      <c r="N6" t="s">
        <v>204</v>
      </c>
      <c r="O6" t="s">
        <v>200</v>
      </c>
      <c r="P6">
        <v>3</v>
      </c>
      <c r="S6" t="s">
        <v>263</v>
      </c>
      <c r="T6" t="s">
        <v>288</v>
      </c>
      <c r="U6" t="s">
        <v>274</v>
      </c>
      <c r="V6">
        <v>6</v>
      </c>
      <c r="W6" t="s">
        <v>300</v>
      </c>
    </row>
    <row r="7" spans="3:25">
      <c r="H7" t="s">
        <v>313</v>
      </c>
      <c r="S7" t="s">
        <v>264</v>
      </c>
      <c r="T7" t="s">
        <v>289</v>
      </c>
      <c r="U7" t="s">
        <v>275</v>
      </c>
      <c r="V7">
        <v>7</v>
      </c>
      <c r="W7" t="s">
        <v>301</v>
      </c>
    </row>
    <row r="8" spans="3:25">
      <c r="L8" t="s">
        <v>129</v>
      </c>
      <c r="M8" t="s">
        <v>130</v>
      </c>
      <c r="S8" t="s">
        <v>265</v>
      </c>
      <c r="T8" t="s">
        <v>290</v>
      </c>
      <c r="U8" t="s">
        <v>276</v>
      </c>
      <c r="V8">
        <v>8</v>
      </c>
      <c r="W8" t="s">
        <v>302</v>
      </c>
    </row>
    <row r="9" spans="3:25">
      <c r="L9" t="s">
        <v>131</v>
      </c>
      <c r="M9" t="s">
        <v>132</v>
      </c>
      <c r="S9" t="s">
        <v>266</v>
      </c>
      <c r="T9" t="s">
        <v>291</v>
      </c>
    </row>
    <row r="10" spans="3:25">
      <c r="L10" t="s">
        <v>133</v>
      </c>
      <c r="M10" t="s">
        <v>136</v>
      </c>
      <c r="S10" t="s">
        <v>267</v>
      </c>
      <c r="T10" t="s">
        <v>292</v>
      </c>
    </row>
    <row r="11" spans="3:25">
      <c r="L11" t="s">
        <v>134</v>
      </c>
      <c r="M11" t="s">
        <v>135</v>
      </c>
      <c r="S11" t="s">
        <v>268</v>
      </c>
      <c r="T11" t="s">
        <v>293</v>
      </c>
    </row>
    <row r="12" spans="3:25">
      <c r="S12" t="s">
        <v>269</v>
      </c>
      <c r="T12" t="s">
        <v>294</v>
      </c>
    </row>
    <row r="13" spans="3:25">
      <c r="H13" s="146" t="s">
        <v>190</v>
      </c>
      <c r="S13" t="s">
        <v>270</v>
      </c>
      <c r="T13" t="s">
        <v>295</v>
      </c>
    </row>
    <row r="14" spans="3:25">
      <c r="H14" s="146" t="s">
        <v>191</v>
      </c>
      <c r="S14" t="s">
        <v>280</v>
      </c>
      <c r="T14" t="s">
        <v>296</v>
      </c>
    </row>
    <row r="15" spans="3:25">
      <c r="H15" s="146" t="s">
        <v>192</v>
      </c>
    </row>
    <row r="16" spans="3:25">
      <c r="H16" s="146" t="s">
        <v>193</v>
      </c>
    </row>
    <row r="17" spans="1:8">
      <c r="H17" s="146" t="s">
        <v>194</v>
      </c>
    </row>
    <row r="19" spans="1:8">
      <c r="A19" t="s">
        <v>105</v>
      </c>
      <c r="C19" s="48">
        <v>45584</v>
      </c>
    </row>
    <row r="20" spans="1:8">
      <c r="A20" t="s">
        <v>101</v>
      </c>
      <c r="B20" t="s">
        <v>354</v>
      </c>
    </row>
    <row r="21" spans="1:8">
      <c r="A21" t="s">
        <v>106</v>
      </c>
      <c r="B21" t="s">
        <v>253</v>
      </c>
    </row>
    <row r="22" spans="1:8">
      <c r="A22" t="s">
        <v>102</v>
      </c>
      <c r="B22" t="s">
        <v>104</v>
      </c>
      <c r="C22" s="48">
        <v>45620</v>
      </c>
    </row>
    <row r="23" spans="1:8">
      <c r="B23" t="s">
        <v>103</v>
      </c>
      <c r="C23" s="48">
        <v>45620</v>
      </c>
      <c r="D23">
        <f>C23-C22+1</f>
        <v>1</v>
      </c>
      <c r="E23" t="s">
        <v>109</v>
      </c>
    </row>
    <row r="24" spans="1:8">
      <c r="A24" t="s">
        <v>256</v>
      </c>
      <c r="B24" t="str">
        <f>演奏情報!E6</f>
        <v>編成を選択してください</v>
      </c>
      <c r="C24" t="str">
        <f>演奏情報!F6</f>
        <v>人数を選択してください</v>
      </c>
    </row>
    <row r="25" spans="1:8">
      <c r="B25" t="str">
        <f>IF(VLOOKUP(B24,$S:$T,2,FALSE)=0,"",VLOOKUP(B24,$S:$T,2,FALSE))</f>
        <v/>
      </c>
      <c r="C25" t="str">
        <f>IF(VLOOKUP(C24,$U:$W,3,FALSE)=0,"",VLOOKUP(C24,$U:$W,3,FALSE))</f>
        <v/>
      </c>
      <c r="D25" s="177" t="str">
        <f>IF(OR(B25="",C25=""),"",B25&amp;" "&amp;C25&amp;"じゅうそう")</f>
        <v/>
      </c>
    </row>
    <row r="26" spans="1:8">
      <c r="B26" t="str">
        <f>IF(B24="編成を選択してください","編成",B24)</f>
        <v>編成</v>
      </c>
      <c r="C26" t="str">
        <f>IF(C24="人数を選択してください","人数",C24)</f>
        <v>人数</v>
      </c>
      <c r="D26" s="177" t="str">
        <f>IF(D25="","",B26&amp;" "&amp;C26&amp;"重奏")</f>
        <v/>
      </c>
    </row>
    <row r="27" spans="1:8">
      <c r="C27">
        <f>IF(C26="人数",0,VLOOKUP(C26,$U$3:$V$8,2,FALSE))</f>
        <v>0</v>
      </c>
      <c r="D27" t="s">
        <v>341</v>
      </c>
    </row>
    <row r="28" spans="1:8">
      <c r="C28">
        <f>入場券情報!H9</f>
        <v>0</v>
      </c>
      <c r="D28" t="s">
        <v>361</v>
      </c>
    </row>
    <row r="29" spans="1:8">
      <c r="C29">
        <f>IF(C27&lt;C28,1,0)</f>
        <v>0</v>
      </c>
      <c r="D29" t="s">
        <v>362</v>
      </c>
    </row>
    <row r="32" spans="1:8" s="146" customFormat="1">
      <c r="A32" s="146" t="s">
        <v>254</v>
      </c>
    </row>
    <row r="35" spans="1:10">
      <c r="A35" s="48">
        <f>J35</f>
        <v>43421</v>
      </c>
      <c r="B35" t="str">
        <f>RIGHT(YEAR(A35),2)</f>
        <v>18</v>
      </c>
      <c r="C35">
        <f>MONTH(A35)</f>
        <v>11</v>
      </c>
      <c r="D35">
        <f>DAY(A35)</f>
        <v>17</v>
      </c>
      <c r="H35" t="s">
        <v>63</v>
      </c>
      <c r="J35">
        <v>43421</v>
      </c>
    </row>
    <row r="37" spans="1:10">
      <c r="G37" t="s">
        <v>64</v>
      </c>
      <c r="H37" t="s">
        <v>45</v>
      </c>
      <c r="J37" t="s">
        <v>46</v>
      </c>
    </row>
    <row r="38" spans="1:10">
      <c r="H38" t="s">
        <v>65</v>
      </c>
      <c r="J38" t="s">
        <v>66</v>
      </c>
    </row>
    <row r="39" spans="1:10">
      <c r="H39" t="s">
        <v>45</v>
      </c>
      <c r="J39" t="s">
        <v>47</v>
      </c>
    </row>
    <row r="40" spans="1:10">
      <c r="H40" t="s">
        <v>67</v>
      </c>
      <c r="J40" t="s">
        <v>68</v>
      </c>
    </row>
    <row r="41" spans="1:10">
      <c r="A41" t="str">
        <f>IF(J41="","x",ASC(J41))</f>
        <v>800-0063</v>
      </c>
      <c r="H41" t="s">
        <v>49</v>
      </c>
      <c r="J41" t="s">
        <v>48</v>
      </c>
    </row>
    <row r="42" spans="1:10">
      <c r="H42" t="s">
        <v>45</v>
      </c>
      <c r="J42" t="s">
        <v>50</v>
      </c>
    </row>
    <row r="43" spans="1:10">
      <c r="H43" t="s">
        <v>69</v>
      </c>
      <c r="J43" t="s">
        <v>70</v>
      </c>
    </row>
    <row r="44" spans="1:10">
      <c r="A44" t="str">
        <f>IF(J44="","x",ASC(J44))</f>
        <v>093-381-4838</v>
      </c>
      <c r="B44">
        <f>IF(A44="x","",SEARCHB("-",A44))</f>
        <v>4</v>
      </c>
      <c r="C44" t="str">
        <f>IF(A44="x","",LEFT(A44,B44-1))</f>
        <v>093</v>
      </c>
      <c r="D44">
        <f>IF(A44="x","",SEARCHB("-",A44,B44+1))</f>
        <v>8</v>
      </c>
      <c r="E44" t="str">
        <f>IF(A44="x","",MID(A44,B44+1,D44-B44-1))</f>
        <v>381</v>
      </c>
      <c r="F44" t="str">
        <f>IF(A44="x","",RIGHT(A44,LEN(A44)-D44))</f>
        <v>4838</v>
      </c>
      <c r="H44" t="s">
        <v>52</v>
      </c>
      <c r="J44" t="s">
        <v>51</v>
      </c>
    </row>
    <row r="45" spans="1:10">
      <c r="A45" t="str">
        <f>IF(J45="","x",ASC(J45))</f>
        <v>x</v>
      </c>
      <c r="B45" t="str">
        <f>IF(A45="x","",SEARCHB("-",A45))</f>
        <v/>
      </c>
      <c r="C45" t="str">
        <f>IF(A45="x","",LEFT(A45,B45-1))</f>
        <v/>
      </c>
      <c r="D45" t="str">
        <f>IF(A45="x","",SEARCHB("-",A45,B45+1))</f>
        <v/>
      </c>
      <c r="E45" t="str">
        <f>IF(A45="x","",MID(A45,B45+1,D45-B45-1))</f>
        <v/>
      </c>
      <c r="F45" t="str">
        <f>IF(A45="x","",RIGHT(A45,LEN(A45)-D45))</f>
        <v/>
      </c>
      <c r="H45" t="s">
        <v>53</v>
      </c>
    </row>
    <row r="46" spans="1:10">
      <c r="A46" t="str">
        <f>ASC(J46)</f>
        <v>tsuchi4n@kita9-ba.jp</v>
      </c>
      <c r="H46" t="s">
        <v>55</v>
      </c>
      <c r="J46" t="s">
        <v>54</v>
      </c>
    </row>
    <row r="47" spans="1:10">
      <c r="H47" t="s">
        <v>71</v>
      </c>
      <c r="J47" t="s">
        <v>72</v>
      </c>
    </row>
    <row r="48" spans="1:10">
      <c r="H48" t="s">
        <v>73</v>
      </c>
      <c r="J48" t="s">
        <v>74</v>
      </c>
    </row>
    <row r="49" spans="1:17">
      <c r="A49" t="str">
        <f>IF(J49="","x",ASC(J49))</f>
        <v>x</v>
      </c>
      <c r="B49" t="str">
        <f>IF(A49="x","",SEARCHB("-",A49))</f>
        <v/>
      </c>
      <c r="C49" t="str">
        <f>IF(A49="x","",LEFT(A49,B49-1))</f>
        <v/>
      </c>
      <c r="D49" t="str">
        <f>IF(A49="x","",SEARCHB("-",A49,B49+1))</f>
        <v/>
      </c>
      <c r="E49" t="str">
        <f>IF(A49="x","",MID(A49,B49+1,D49-B49-1))</f>
        <v/>
      </c>
      <c r="F49" t="str">
        <f>IF(A49="x","",RIGHT(A49,LEN(A49)-D49))</f>
        <v/>
      </c>
      <c r="H49" t="s">
        <v>75</v>
      </c>
    </row>
    <row r="50" spans="1:17">
      <c r="A50" t="str">
        <f>IF(J50="","x",ASC(J50))</f>
        <v>090-1340-5364</v>
      </c>
      <c r="B50">
        <f>IF(A50="x","",SEARCHB("-",A50))</f>
        <v>4</v>
      </c>
      <c r="C50" t="str">
        <f>IF(A50="x","",LEFT(A50,B50-1))</f>
        <v>090</v>
      </c>
      <c r="D50">
        <f>IF(A50="x","",SEARCHB("-",A50,B50+1))</f>
        <v>9</v>
      </c>
      <c r="E50" t="str">
        <f>IF(A50="x","",MID(A50,B50+1,D50-B50-1))</f>
        <v>1340</v>
      </c>
      <c r="F50" t="str">
        <f>IF(A50="x","",RIGHT(A50,LEN(A50)-D50))</f>
        <v>5364</v>
      </c>
      <c r="H50" t="s">
        <v>76</v>
      </c>
      <c r="J50" t="s">
        <v>56</v>
      </c>
    </row>
    <row r="52" spans="1:17">
      <c r="G52" t="s">
        <v>77</v>
      </c>
      <c r="H52" t="s">
        <v>78</v>
      </c>
      <c r="J52" t="s">
        <v>79</v>
      </c>
    </row>
    <row r="53" spans="1:17">
      <c r="A53">
        <f>J53</f>
        <v>43458</v>
      </c>
      <c r="B53" t="str">
        <f>RIGHT(YEAR(A53),2)</f>
        <v>18</v>
      </c>
      <c r="C53">
        <f>MONTH(A53)</f>
        <v>12</v>
      </c>
      <c r="D53">
        <f>DAY(A53)</f>
        <v>24</v>
      </c>
      <c r="H53" t="s">
        <v>80</v>
      </c>
      <c r="I53" t="s">
        <v>81</v>
      </c>
      <c r="J53">
        <v>43458</v>
      </c>
    </row>
    <row r="54" spans="1:17">
      <c r="A54">
        <f>J54</f>
        <v>43458</v>
      </c>
      <c r="B54" t="str">
        <f>RIGHT(YEAR(A54),2)</f>
        <v>18</v>
      </c>
      <c r="C54">
        <f>MONTH(A54)</f>
        <v>12</v>
      </c>
      <c r="D54">
        <f>DAY(A54)</f>
        <v>24</v>
      </c>
      <c r="I54" t="s">
        <v>82</v>
      </c>
      <c r="J54">
        <v>43458</v>
      </c>
    </row>
    <row r="55" spans="1:17">
      <c r="A55">
        <f>A54-A53+1</f>
        <v>1</v>
      </c>
      <c r="B55" t="s">
        <v>83</v>
      </c>
      <c r="H55" t="s">
        <v>84</v>
      </c>
      <c r="I55" t="s">
        <v>85</v>
      </c>
      <c r="J55">
        <v>1</v>
      </c>
    </row>
    <row r="56" spans="1:17">
      <c r="B56">
        <f>HOUR(J56)</f>
        <v>9</v>
      </c>
      <c r="C56" t="str">
        <f>RIGHT("00"&amp;MINUTE(J56),2)</f>
        <v>00</v>
      </c>
      <c r="I56" t="s">
        <v>86</v>
      </c>
      <c r="J56">
        <v>0.375</v>
      </c>
    </row>
    <row r="57" spans="1:17">
      <c r="H57" t="s">
        <v>87</v>
      </c>
      <c r="J57" t="s">
        <v>88</v>
      </c>
    </row>
    <row r="58" spans="1:17">
      <c r="H58" t="s">
        <v>89</v>
      </c>
      <c r="I58" t="s">
        <v>90</v>
      </c>
      <c r="J58">
        <v>1</v>
      </c>
    </row>
    <row r="59" spans="1:17">
      <c r="A59" t="str">
        <f>IF(K59=0,"",J59&amp;" "&amp;C59)</f>
        <v>前売・学生 600</v>
      </c>
      <c r="C59" t="str">
        <f>FIXED(K59,0,0)</f>
        <v>600</v>
      </c>
      <c r="D59" t="str">
        <f>IF(P59=0,"",O59&amp;" "&amp;F59)</f>
        <v>当日・学生 800</v>
      </c>
      <c r="F59" t="str">
        <f>FIXED(P59,0,0)</f>
        <v>800</v>
      </c>
      <c r="I59" t="s">
        <v>57</v>
      </c>
      <c r="J59" t="s">
        <v>91</v>
      </c>
      <c r="K59">
        <v>600</v>
      </c>
      <c r="L59" t="s">
        <v>92</v>
      </c>
      <c r="M59" t="s">
        <v>58</v>
      </c>
      <c r="O59" t="s">
        <v>93</v>
      </c>
      <c r="P59">
        <v>800</v>
      </c>
      <c r="Q59" t="s">
        <v>92</v>
      </c>
    </row>
    <row r="60" spans="1:17">
      <c r="A60" t="str">
        <f>IF(K60=0,"",J60&amp;" "&amp;C60)</f>
        <v>前売・一般 800</v>
      </c>
      <c r="C60" t="str">
        <f>FIXED(K60,0,0)</f>
        <v>800</v>
      </c>
      <c r="D60" t="str">
        <f>IF(P60=0,"",O60&amp;" "&amp;F60)</f>
        <v>当日・一般 1,000</v>
      </c>
      <c r="F60" t="str">
        <f>FIXED(P60,0,0)</f>
        <v>1,000</v>
      </c>
      <c r="I60" t="s">
        <v>59</v>
      </c>
      <c r="J60" t="s">
        <v>94</v>
      </c>
      <c r="K60">
        <v>800</v>
      </c>
      <c r="L60" t="s">
        <v>92</v>
      </c>
      <c r="M60" t="s">
        <v>60</v>
      </c>
      <c r="O60" t="s">
        <v>95</v>
      </c>
      <c r="P60">
        <v>1000</v>
      </c>
      <c r="Q60" t="s">
        <v>92</v>
      </c>
    </row>
    <row r="61" spans="1:17">
      <c r="A61" t="str">
        <f>IF(K61=0,"",J61&amp;" "&amp;C61)</f>
        <v/>
      </c>
      <c r="C61" t="str">
        <f>FIXED(K61,0,0)</f>
        <v>0</v>
      </c>
      <c r="D61" t="str">
        <f>IF(P61=0,"",O61&amp;" "&amp;F61)</f>
        <v/>
      </c>
      <c r="F61" t="str">
        <f>FIXED(P61,0,0)</f>
        <v>0</v>
      </c>
      <c r="I61" t="s">
        <v>61</v>
      </c>
      <c r="L61" t="s">
        <v>92</v>
      </c>
      <c r="M61" t="s">
        <v>62</v>
      </c>
      <c r="Q61" t="s">
        <v>92</v>
      </c>
    </row>
    <row r="62" spans="1:17">
      <c r="H62" t="s">
        <v>96</v>
      </c>
      <c r="I62" t="s">
        <v>90</v>
      </c>
      <c r="J62">
        <v>2</v>
      </c>
    </row>
    <row r="63" spans="1:17">
      <c r="H63" t="s">
        <v>97</v>
      </c>
      <c r="I63" t="s">
        <v>98</v>
      </c>
      <c r="J63">
        <v>1</v>
      </c>
    </row>
    <row r="64" spans="1:17">
      <c r="A64">
        <f>J64</f>
        <v>43421</v>
      </c>
      <c r="B64" t="str">
        <f>RIGHT(YEAR(A64),2)</f>
        <v>18</v>
      </c>
      <c r="C64">
        <f>MONTH(A64)</f>
        <v>11</v>
      </c>
      <c r="D64">
        <f>DAY(A64)</f>
        <v>17</v>
      </c>
      <c r="H64" t="s">
        <v>99</v>
      </c>
      <c r="J64">
        <v>43421</v>
      </c>
    </row>
    <row r="65" spans="8:8">
      <c r="H65" t="s">
        <v>100</v>
      </c>
    </row>
  </sheetData>
  <phoneticPr fontId="6"/>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1BA6E-496C-1F4E-9021-1E63FBF0520C}">
  <sheetPr>
    <tabColor rgb="FFFFFF00"/>
  </sheetPr>
  <dimension ref="B1:M19"/>
  <sheetViews>
    <sheetView showGridLines="0" showRowColHeaders="0" zoomScale="110" zoomScaleNormal="110" workbookViewId="0">
      <pane ySplit="4" topLeftCell="A5" activePane="bottomLeft" state="frozen"/>
      <selection pane="bottomLeft" activeCell="D6" sqref="D6:F6"/>
    </sheetView>
  </sheetViews>
  <sheetFormatPr baseColWidth="10" defaultRowHeight="15"/>
  <cols>
    <col min="1" max="1" width="2.33203125" customWidth="1"/>
    <col min="2" max="2" width="9.33203125" customWidth="1"/>
    <col min="3" max="3" width="12.6640625" customWidth="1"/>
    <col min="4" max="4" width="7.33203125" customWidth="1"/>
    <col min="5" max="5" width="4" bestFit="1" customWidth="1"/>
    <col min="6" max="6" width="8.6640625" customWidth="1"/>
    <col min="7" max="7" width="4" customWidth="1"/>
    <col min="8" max="8" width="8.6640625" customWidth="1"/>
    <col min="9" max="10" width="12.83203125" customWidth="1"/>
    <col min="11" max="11" width="18.6640625" customWidth="1"/>
    <col min="13" max="13" width="16.1640625" bestFit="1" customWidth="1"/>
  </cols>
  <sheetData>
    <row r="1" spans="2:13" s="51" customFormat="1" ht="24" customHeight="1">
      <c r="B1" s="54" t="s">
        <v>128</v>
      </c>
    </row>
    <row r="2" spans="2:13" s="1" customFormat="1" ht="22">
      <c r="B2" s="2" t="str">
        <f>基本情報!B20</f>
        <v>第57回 北九州アンサンブルコンテスト</v>
      </c>
    </row>
    <row r="3" spans="2:13" s="49" customFormat="1" ht="3" customHeight="1"/>
    <row r="4" spans="2:13" s="1" customFormat="1" ht="24">
      <c r="B4" s="52" t="s">
        <v>173</v>
      </c>
      <c r="M4" s="84" t="s">
        <v>175</v>
      </c>
    </row>
    <row r="5" spans="2:13" ht="16" thickBot="1"/>
    <row r="6" spans="2:13" ht="24" customHeight="1" thickBot="1">
      <c r="B6" s="61" t="s">
        <v>157</v>
      </c>
      <c r="C6" s="62"/>
      <c r="D6" s="189" t="s">
        <v>151</v>
      </c>
      <c r="E6" s="189"/>
      <c r="F6" s="190"/>
      <c r="M6" t="s">
        <v>172</v>
      </c>
    </row>
    <row r="7" spans="2:13" ht="24" hidden="1" customHeight="1" thickBot="1">
      <c r="B7" s="66" t="s">
        <v>142</v>
      </c>
      <c r="C7" s="67"/>
      <c r="D7" s="191" t="s">
        <v>151</v>
      </c>
      <c r="E7" s="191"/>
      <c r="F7" s="192"/>
      <c r="M7" s="81" t="s">
        <v>151</v>
      </c>
    </row>
    <row r="8" spans="2:13" ht="24" customHeight="1" thickBot="1">
      <c r="B8" s="186" t="s">
        <v>158</v>
      </c>
      <c r="C8" s="59" t="s">
        <v>145</v>
      </c>
      <c r="D8" s="195"/>
      <c r="E8" s="196"/>
      <c r="F8" s="196"/>
      <c r="G8" s="196"/>
      <c r="H8" s="196"/>
      <c r="I8" s="196"/>
      <c r="J8" s="196"/>
      <c r="K8" s="197"/>
      <c r="M8" s="81" t="s">
        <v>151</v>
      </c>
    </row>
    <row r="9" spans="2:13" ht="24" customHeight="1" thickBot="1">
      <c r="B9" s="187"/>
      <c r="C9" s="58" t="s">
        <v>160</v>
      </c>
      <c r="D9" s="198"/>
      <c r="E9" s="198"/>
      <c r="F9" s="198"/>
      <c r="G9" s="198"/>
      <c r="H9" s="198"/>
      <c r="I9" s="199"/>
      <c r="J9" s="199"/>
      <c r="K9" s="200"/>
      <c r="M9" s="82" t="s">
        <v>171</v>
      </c>
    </row>
    <row r="10" spans="2:13" ht="24" customHeight="1" thickBot="1">
      <c r="B10" s="188"/>
      <c r="C10" s="70" t="s">
        <v>159</v>
      </c>
      <c r="D10" s="199"/>
      <c r="E10" s="199"/>
      <c r="F10" s="199"/>
      <c r="G10" s="199"/>
      <c r="H10" s="200"/>
      <c r="I10" s="73" t="s">
        <v>162</v>
      </c>
    </row>
    <row r="11" spans="2:13" ht="24" customHeight="1" thickBot="1">
      <c r="B11" s="193" t="s">
        <v>156</v>
      </c>
      <c r="C11" s="68" t="s">
        <v>146</v>
      </c>
      <c r="D11" s="69"/>
      <c r="E11" s="55" t="s">
        <v>155</v>
      </c>
      <c r="F11" s="74"/>
      <c r="G11" s="76"/>
      <c r="H11" s="71"/>
      <c r="I11" s="71"/>
      <c r="J11" s="71"/>
      <c r="K11" s="71"/>
    </row>
    <row r="12" spans="2:13" ht="24" customHeight="1" thickBot="1">
      <c r="B12" s="194"/>
      <c r="C12" s="53" t="s">
        <v>147</v>
      </c>
      <c r="D12" s="207"/>
      <c r="E12" s="207"/>
      <c r="F12" s="207"/>
      <c r="G12" s="208"/>
      <c r="H12" s="208"/>
      <c r="I12" s="209"/>
      <c r="J12" s="209"/>
      <c r="K12" s="210"/>
    </row>
    <row r="13" spans="2:13" ht="24" customHeight="1" thickBot="1">
      <c r="B13" s="194"/>
      <c r="C13" s="53" t="s">
        <v>148</v>
      </c>
      <c r="D13" s="56"/>
      <c r="E13" s="78" t="s">
        <v>155</v>
      </c>
      <c r="F13" s="56"/>
      <c r="G13" s="78" t="s">
        <v>155</v>
      </c>
      <c r="H13" s="75"/>
      <c r="I13" s="77"/>
      <c r="J13" s="72"/>
      <c r="K13" s="72"/>
    </row>
    <row r="14" spans="2:13" ht="24" customHeight="1">
      <c r="B14" s="186" t="s">
        <v>153</v>
      </c>
      <c r="C14" s="59" t="s">
        <v>161</v>
      </c>
      <c r="D14" s="211"/>
      <c r="E14" s="211"/>
      <c r="F14" s="211"/>
      <c r="G14" s="211"/>
      <c r="H14" s="212"/>
    </row>
    <row r="15" spans="2:13" ht="24" customHeight="1" thickBot="1">
      <c r="B15" s="188"/>
      <c r="C15" s="60" t="s">
        <v>154</v>
      </c>
      <c r="D15" s="63"/>
      <c r="E15" s="64" t="s">
        <v>155</v>
      </c>
      <c r="F15" s="63"/>
      <c r="G15" s="64" t="s">
        <v>155</v>
      </c>
      <c r="H15" s="65"/>
      <c r="I15" s="83" t="s">
        <v>174</v>
      </c>
    </row>
    <row r="16" spans="2:13" ht="24" customHeight="1" thickBot="1">
      <c r="B16" s="201" t="s">
        <v>170</v>
      </c>
      <c r="C16" s="202"/>
      <c r="D16" s="189" t="s">
        <v>151</v>
      </c>
      <c r="E16" s="189"/>
      <c r="F16" s="190"/>
    </row>
    <row r="17" spans="2:11" ht="16" thickBot="1"/>
    <row r="18" spans="2:11" ht="34" customHeight="1">
      <c r="B18" s="205" t="s">
        <v>255</v>
      </c>
      <c r="C18" s="206"/>
      <c r="D18" s="206"/>
      <c r="E18" s="206"/>
      <c r="F18" s="206"/>
      <c r="G18" s="206"/>
      <c r="H18" s="206"/>
      <c r="I18" s="206"/>
      <c r="J18" s="206"/>
      <c r="K18" s="79" t="s">
        <v>151</v>
      </c>
    </row>
    <row r="19" spans="2:11" ht="34" customHeight="1" thickBot="1">
      <c r="B19" s="203" t="s">
        <v>352</v>
      </c>
      <c r="C19" s="204"/>
      <c r="D19" s="204"/>
      <c r="E19" s="204"/>
      <c r="F19" s="204"/>
      <c r="G19" s="204"/>
      <c r="H19" s="204"/>
      <c r="I19" s="204"/>
      <c r="J19" s="204"/>
      <c r="K19" s="80" t="s">
        <v>151</v>
      </c>
    </row>
  </sheetData>
  <sheetProtection algorithmName="SHA-512" hashValue="NBs0/mhZuuhZVQvgUaqbCh+3vFgNWE/1/X4S5irYkN4tN/KL5gYAd/9JdcbsXmfP894Uwuw+wkDGPS1ul2jIUw==" saltValue="8wxKbbq5129CIHgGk8oUAA==" spinCount="100000" sheet="1" objects="1" scenarios="1" selectLockedCells="1"/>
  <mergeCells count="14">
    <mergeCell ref="D16:F16"/>
    <mergeCell ref="B16:C16"/>
    <mergeCell ref="B19:J19"/>
    <mergeCell ref="B18:J18"/>
    <mergeCell ref="D12:K12"/>
    <mergeCell ref="D14:H14"/>
    <mergeCell ref="B8:B10"/>
    <mergeCell ref="B14:B15"/>
    <mergeCell ref="D6:F6"/>
    <mergeCell ref="D7:F7"/>
    <mergeCell ref="B11:B13"/>
    <mergeCell ref="D8:K8"/>
    <mergeCell ref="D9:K9"/>
    <mergeCell ref="D10:H10"/>
  </mergeCells>
  <phoneticPr fontId="6"/>
  <dataValidations count="2">
    <dataValidation imeMode="off" allowBlank="1" showInputMessage="1" showErrorMessage="1" sqref="H15 F11 D13 F13 H13 D15 F15 D11" xr:uid="{F58DA916-5B58-9F42-80C5-6CE84C8FE4DD}"/>
    <dataValidation imeMode="on" allowBlank="1" showInputMessage="1" showErrorMessage="1" sqref="D14:H14 D9:K9 D10:H10 D12:K12 D8" xr:uid="{1F7C338F-1DF8-3C4F-9866-ABAE3B127662}"/>
  </dataValidations>
  <pageMargins left="0.7" right="0.7" top="0.75" bottom="0.75" header="0.3" footer="0.3"/>
  <pageSetup paperSize="9" orientation="portrait" horizontalDpi="0" verticalDpi="0"/>
  <drawing r:id="rId1"/>
  <extLst>
    <ext xmlns:x14="http://schemas.microsoft.com/office/spreadsheetml/2009/9/main" uri="{CCE6A557-97BC-4b89-ADB6-D9C93CAAB3DF}">
      <x14:dataValidations xmlns:xm="http://schemas.microsoft.com/office/excel/2006/main" count="5">
        <x14:dataValidation type="list" showInputMessage="1" showErrorMessage="1" xr:uid="{160F755D-29B0-6943-9FF3-C4BBE73DA6F6}">
          <x14:formula1>
            <xm:f>基本情報!$C$2:$C$4</xm:f>
          </x14:formula1>
          <xm:sqref>D6</xm:sqref>
        </x14:dataValidation>
        <x14:dataValidation type="list" errorStyle="warning" allowBlank="1" showInputMessage="1" showErrorMessage="1" xr:uid="{D18E95A6-EFCD-6B40-84FE-299C53CF1BCE}">
          <x14:formula1>
            <xm:f>基本情報!$D$2:$D$4</xm:f>
          </x14:formula1>
          <xm:sqref>D7</xm:sqref>
        </x14:dataValidation>
        <x14:dataValidation type="list" showInputMessage="1" showErrorMessage="1" xr:uid="{9E714431-AE5A-6B4E-BE2D-77FD4C85F78A}">
          <x14:formula1>
            <xm:f>基本情報!$G$2:$G$4</xm:f>
          </x14:formula1>
          <xm:sqref>D16:F16</xm:sqref>
        </x14:dataValidation>
        <x14:dataValidation type="list" showInputMessage="1" showErrorMessage="1" xr:uid="{15013D10-C27F-4A4D-8E23-90F6E72D7B81}">
          <x14:formula1>
            <xm:f>基本情報!$E$2:$E$4</xm:f>
          </x14:formula1>
          <xm:sqref>K18</xm:sqref>
        </x14:dataValidation>
        <x14:dataValidation type="list" showInputMessage="1" showErrorMessage="1" xr:uid="{36600947-FF04-954A-B3FF-01CDE043B44A}">
          <x14:formula1>
            <xm:f>基本情報!$F$2:$F$4</xm:f>
          </x14:formula1>
          <xm:sqref>K19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D3C5C-011D-094F-8D81-A5210FE7E8A2}">
  <sheetPr>
    <tabColor rgb="FFFFFF00"/>
  </sheetPr>
  <dimension ref="B1:U37"/>
  <sheetViews>
    <sheetView showGridLines="0" showRowColHeaders="0" zoomScale="110" zoomScaleNormal="110" workbookViewId="0">
      <pane ySplit="4" topLeftCell="A5" activePane="bottomLeft" state="frozen"/>
      <selection pane="bottomLeft" activeCell="E6" sqref="E6"/>
    </sheetView>
  </sheetViews>
  <sheetFormatPr baseColWidth="10" defaultRowHeight="15"/>
  <cols>
    <col min="1" max="1" width="2.33203125" style="3" customWidth="1"/>
    <col min="2" max="2" width="6.6640625" style="3" customWidth="1"/>
    <col min="3" max="3" width="11.6640625" style="3" customWidth="1"/>
    <col min="4" max="4" width="9.33203125" style="3" bestFit="1" customWidth="1"/>
    <col min="5" max="6" width="21.6640625" style="3" customWidth="1"/>
    <col min="7" max="7" width="25" style="3" customWidth="1"/>
    <col min="8" max="8" width="10.83203125" style="3"/>
    <col min="9" max="9" width="4" style="3" customWidth="1"/>
    <col min="10" max="12" width="4" style="3" bestFit="1" customWidth="1"/>
    <col min="13" max="13" width="5.33203125" style="3" customWidth="1"/>
    <col min="14" max="15" width="15.83203125" style="3" customWidth="1"/>
    <col min="16" max="16" width="46.6640625" style="3" customWidth="1"/>
    <col min="17" max="16384" width="10.83203125" style="3"/>
  </cols>
  <sheetData>
    <row r="1" spans="2:21" s="51" customFormat="1" ht="24" customHeight="1">
      <c r="B1" s="54" t="s">
        <v>128</v>
      </c>
    </row>
    <row r="2" spans="2:21" s="1" customFormat="1" ht="22">
      <c r="B2" s="2" t="str">
        <f>基本情報!B20</f>
        <v>第57回 北九州アンサンブルコンテスト</v>
      </c>
    </row>
    <row r="3" spans="2:21" s="49" customFormat="1" ht="3" customHeight="1"/>
    <row r="4" spans="2:21" s="1" customFormat="1" ht="24">
      <c r="B4" s="52" t="s">
        <v>176</v>
      </c>
      <c r="O4" s="84" t="s">
        <v>342</v>
      </c>
    </row>
    <row r="5" spans="2:21" ht="16" thickBot="1"/>
    <row r="6" spans="2:21" ht="24" customHeight="1" thickBot="1">
      <c r="B6" s="221" t="s">
        <v>279</v>
      </c>
      <c r="C6" s="222"/>
      <c r="D6" s="223"/>
      <c r="E6" s="148" t="s">
        <v>257</v>
      </c>
      <c r="F6" s="147" t="s">
        <v>277</v>
      </c>
      <c r="G6" s="145" t="s">
        <v>278</v>
      </c>
      <c r="N6" t="s">
        <v>172</v>
      </c>
    </row>
    <row r="7" spans="2:21" ht="24" customHeight="1" thickBot="1">
      <c r="B7" s="186" t="s">
        <v>139</v>
      </c>
      <c r="C7" s="227" t="s">
        <v>145</v>
      </c>
      <c r="D7" s="228"/>
      <c r="E7" s="239"/>
      <c r="F7" s="239"/>
      <c r="G7" s="239"/>
      <c r="H7" s="93"/>
      <c r="I7" s="94"/>
      <c r="J7" s="94"/>
      <c r="K7" s="94"/>
      <c r="L7" s="95"/>
      <c r="N7" s="81" t="s">
        <v>151</v>
      </c>
    </row>
    <row r="8" spans="2:21" ht="24" customHeight="1" thickBot="1">
      <c r="B8" s="187"/>
      <c r="C8" s="229" t="s">
        <v>177</v>
      </c>
      <c r="D8" s="230"/>
      <c r="E8" s="217"/>
      <c r="F8" s="217"/>
      <c r="G8" s="217"/>
      <c r="H8" s="88" t="s">
        <v>117</v>
      </c>
      <c r="I8" s="57"/>
      <c r="J8" s="86" t="s">
        <v>188</v>
      </c>
      <c r="K8" s="57"/>
      <c r="L8" s="96" t="s">
        <v>189</v>
      </c>
      <c r="N8" s="82" t="s">
        <v>171</v>
      </c>
    </row>
    <row r="9" spans="2:21" ht="24" customHeight="1">
      <c r="B9" s="187"/>
      <c r="C9" s="231" t="s">
        <v>178</v>
      </c>
      <c r="D9" s="232"/>
      <c r="E9" s="217"/>
      <c r="F9" s="217"/>
      <c r="G9" s="217"/>
      <c r="H9" s="89"/>
      <c r="I9" s="87"/>
      <c r="J9" s="87"/>
      <c r="K9" s="87"/>
      <c r="L9" s="97"/>
    </row>
    <row r="10" spans="2:21" ht="24" customHeight="1">
      <c r="B10" s="187"/>
      <c r="C10" s="238" t="s">
        <v>180</v>
      </c>
      <c r="D10" s="85" t="s">
        <v>111</v>
      </c>
      <c r="E10" s="217"/>
      <c r="F10" s="217"/>
      <c r="G10" s="217"/>
      <c r="H10" s="46" t="s">
        <v>117</v>
      </c>
      <c r="I10" s="57"/>
      <c r="J10" s="46" t="s">
        <v>188</v>
      </c>
      <c r="K10" s="57"/>
      <c r="L10" s="98" t="s">
        <v>189</v>
      </c>
    </row>
    <row r="11" spans="2:21" ht="24" customHeight="1">
      <c r="B11" s="187"/>
      <c r="C11" s="238"/>
      <c r="D11" s="85" t="s">
        <v>179</v>
      </c>
      <c r="E11" s="217"/>
      <c r="F11" s="217"/>
      <c r="G11" s="217"/>
      <c r="H11" s="46" t="s">
        <v>117</v>
      </c>
      <c r="I11" s="57"/>
      <c r="J11" s="46" t="s">
        <v>188</v>
      </c>
      <c r="K11" s="57"/>
      <c r="L11" s="98" t="s">
        <v>189</v>
      </c>
      <c r="N11" s="219" t="s">
        <v>334</v>
      </c>
      <c r="O11" s="219"/>
      <c r="P11" s="219"/>
    </row>
    <row r="12" spans="2:21" ht="24" customHeight="1">
      <c r="B12" s="187"/>
      <c r="C12" s="238"/>
      <c r="D12" s="85" t="s">
        <v>113</v>
      </c>
      <c r="E12" s="217"/>
      <c r="F12" s="217"/>
      <c r="G12" s="217"/>
      <c r="H12" s="46" t="s">
        <v>117</v>
      </c>
      <c r="I12" s="57"/>
      <c r="J12" s="46" t="s">
        <v>188</v>
      </c>
      <c r="K12" s="57"/>
      <c r="L12" s="98" t="s">
        <v>189</v>
      </c>
      <c r="N12" s="219"/>
      <c r="O12" s="219"/>
      <c r="P12" s="219"/>
    </row>
    <row r="13" spans="2:21" ht="24" customHeight="1">
      <c r="B13" s="187"/>
      <c r="C13" s="238"/>
      <c r="D13" s="85" t="s">
        <v>114</v>
      </c>
      <c r="E13" s="217"/>
      <c r="F13" s="217"/>
      <c r="G13" s="217"/>
      <c r="H13" s="46" t="s">
        <v>117</v>
      </c>
      <c r="I13" s="57"/>
      <c r="J13" s="46" t="s">
        <v>188</v>
      </c>
      <c r="K13" s="57"/>
      <c r="L13" s="98" t="s">
        <v>189</v>
      </c>
      <c r="N13" s="220" t="s">
        <v>339</v>
      </c>
      <c r="O13" s="220"/>
      <c r="P13" s="220"/>
      <c r="Q13" s="182"/>
      <c r="R13" s="182"/>
      <c r="S13" s="182"/>
      <c r="T13" s="182"/>
      <c r="U13" s="182"/>
    </row>
    <row r="14" spans="2:21" ht="24" customHeight="1">
      <c r="B14" s="187"/>
      <c r="C14" s="238"/>
      <c r="D14" s="85" t="s">
        <v>115</v>
      </c>
      <c r="E14" s="217"/>
      <c r="F14" s="217"/>
      <c r="G14" s="217"/>
      <c r="H14" s="46" t="s">
        <v>117</v>
      </c>
      <c r="I14" s="57"/>
      <c r="J14" s="46" t="s">
        <v>188</v>
      </c>
      <c r="K14" s="57"/>
      <c r="L14" s="98" t="s">
        <v>189</v>
      </c>
      <c r="N14" s="220"/>
      <c r="O14" s="220"/>
      <c r="P14" s="220"/>
      <c r="Q14" s="182"/>
      <c r="R14" s="182"/>
      <c r="S14" s="182"/>
      <c r="T14" s="182"/>
      <c r="U14" s="182"/>
    </row>
    <row r="15" spans="2:21" ht="24" customHeight="1" thickBot="1">
      <c r="B15" s="187"/>
      <c r="C15" s="238"/>
      <c r="D15" s="85" t="s">
        <v>116</v>
      </c>
      <c r="E15" s="218"/>
      <c r="F15" s="218"/>
      <c r="G15" s="218"/>
      <c r="H15" s="47" t="s">
        <v>117</v>
      </c>
      <c r="I15" s="99"/>
      <c r="J15" s="47" t="s">
        <v>188</v>
      </c>
      <c r="K15" s="99"/>
      <c r="L15" s="100" t="s">
        <v>189</v>
      </c>
      <c r="N15" s="220"/>
      <c r="O15" s="220"/>
      <c r="P15" s="220"/>
      <c r="Q15" s="182"/>
      <c r="R15" s="182"/>
      <c r="S15" s="182"/>
      <c r="T15" s="182"/>
      <c r="U15" s="182"/>
    </row>
    <row r="16" spans="2:21" ht="24" customHeight="1">
      <c r="B16" s="187"/>
      <c r="C16" s="233" t="s">
        <v>181</v>
      </c>
      <c r="D16" s="85" t="s">
        <v>145</v>
      </c>
      <c r="E16" s="213"/>
      <c r="F16" s="214"/>
      <c r="G16" s="90"/>
    </row>
    <row r="17" spans="2:8" ht="24" customHeight="1">
      <c r="B17" s="187"/>
      <c r="C17" s="234"/>
      <c r="D17" s="85" t="s">
        <v>177</v>
      </c>
      <c r="E17" s="213"/>
      <c r="F17" s="214"/>
      <c r="G17" s="91"/>
    </row>
    <row r="18" spans="2:8" ht="24" customHeight="1">
      <c r="B18" s="187"/>
      <c r="C18" s="235"/>
      <c r="D18" s="85" t="s">
        <v>178</v>
      </c>
      <c r="E18" s="213"/>
      <c r="F18" s="214"/>
      <c r="G18" s="91"/>
    </row>
    <row r="19" spans="2:8" ht="24" customHeight="1">
      <c r="B19" s="187"/>
      <c r="C19" s="233" t="s">
        <v>182</v>
      </c>
      <c r="D19" s="85" t="s">
        <v>183</v>
      </c>
      <c r="E19" s="213"/>
      <c r="F19" s="214"/>
      <c r="G19" s="91"/>
    </row>
    <row r="20" spans="2:8" ht="24" customHeight="1">
      <c r="B20" s="187"/>
      <c r="C20" s="235"/>
      <c r="D20" s="85" t="s">
        <v>184</v>
      </c>
      <c r="E20" s="213"/>
      <c r="F20" s="214"/>
      <c r="G20" s="91"/>
    </row>
    <row r="21" spans="2:8" ht="24" customHeight="1">
      <c r="B21" s="187"/>
      <c r="C21" s="233" t="s">
        <v>185</v>
      </c>
      <c r="D21" s="85" t="s">
        <v>177</v>
      </c>
      <c r="E21" s="213"/>
      <c r="F21" s="214"/>
      <c r="G21" s="91"/>
    </row>
    <row r="22" spans="2:8" ht="24" customHeight="1" thickBot="1">
      <c r="B22" s="187"/>
      <c r="C22" s="235"/>
      <c r="D22" s="85" t="s">
        <v>178</v>
      </c>
      <c r="E22" s="215"/>
      <c r="F22" s="216"/>
      <c r="G22" s="92"/>
    </row>
    <row r="23" spans="2:8" ht="24" customHeight="1" thickBot="1">
      <c r="B23" s="188"/>
      <c r="C23" s="236" t="s">
        <v>186</v>
      </c>
      <c r="D23" s="237"/>
      <c r="E23" s="224" t="s">
        <v>355</v>
      </c>
      <c r="F23" s="225"/>
      <c r="G23" s="226"/>
      <c r="H23" s="164" t="s">
        <v>314</v>
      </c>
    </row>
    <row r="25" spans="2:8">
      <c r="B25" s="3" t="s">
        <v>281</v>
      </c>
    </row>
    <row r="27" spans="2:8" hidden="1">
      <c r="B27" s="3" t="s">
        <v>142</v>
      </c>
      <c r="C27" s="3" t="str">
        <f>IF(団体情報!D7="Aパート","A","B")</f>
        <v>B</v>
      </c>
    </row>
    <row r="28" spans="2:8" hidden="1">
      <c r="B28" s="3" t="s">
        <v>118</v>
      </c>
      <c r="D28" s="3" t="s">
        <v>110</v>
      </c>
    </row>
    <row r="29" spans="2:8" hidden="1">
      <c r="B29" s="3">
        <f>MAX(B30:B38)</f>
        <v>1</v>
      </c>
      <c r="E29" s="3" t="s">
        <v>122</v>
      </c>
      <c r="F29" s="3" t="s">
        <v>123</v>
      </c>
      <c r="G29" s="3" t="s">
        <v>124</v>
      </c>
      <c r="H29" s="3" t="s">
        <v>117</v>
      </c>
    </row>
    <row r="30" spans="2:8" hidden="1">
      <c r="B30" s="3">
        <f>COUNTIF($C$30:C30,"&lt;&gt;0")</f>
        <v>0</v>
      </c>
      <c r="C30" s="3">
        <f>IF(C27="A",1,0)</f>
        <v>0</v>
      </c>
      <c r="D30" s="3" t="s">
        <v>137</v>
      </c>
      <c r="E30" s="3" t="str">
        <f>IF(C27="A",IF(E6="Aパートは必ず選択してください","Aパートは必ず選択してください",VLOOKUP(E6,基本情報!$M$3:$P$6,2,FALSE)),"")</f>
        <v/>
      </c>
      <c r="F30" s="3" t="str">
        <f>IF(C27="A",VLOOKUP(E6,基本情報!$M$3:$P$6,3,FALSE),"")</f>
        <v/>
      </c>
      <c r="H30" s="3" t="str">
        <f>IF(C27="A",VLOOKUP(E6,基本情報!$M$3:$P$6,4,FALSE),"")</f>
        <v/>
      </c>
    </row>
    <row r="31" spans="2:8" hidden="1">
      <c r="B31" s="3">
        <f>COUNTIF($C$30:C31,"&lt;&gt;0")</f>
        <v>1</v>
      </c>
      <c r="C31" s="3">
        <f>IF(ISBLANK(E30),0,IF(SUM(C32:C37)=0,2,0))</f>
        <v>2</v>
      </c>
      <c r="D31" s="3" t="s">
        <v>140</v>
      </c>
      <c r="E31" s="3" t="str">
        <f>IF(ISBLANK(E8),"",E8)</f>
        <v/>
      </c>
      <c r="F31" s="3" t="str">
        <f>IF(ISBLANK($E$17),"",$E$17)</f>
        <v/>
      </c>
      <c r="G31" s="3" t="str">
        <f>IF(ISBLANK($E$19),"",$E$19)</f>
        <v/>
      </c>
      <c r="H31" s="3">
        <f>I8+IF(K8&gt;0,1,0)</f>
        <v>0</v>
      </c>
    </row>
    <row r="32" spans="2:8" hidden="1">
      <c r="B32" s="3">
        <f>COUNTIF($C$30:C32,"&lt;&gt;0")</f>
        <v>1</v>
      </c>
      <c r="C32" s="3">
        <f t="shared" ref="C32:C37" si="0">IF(E32="",0,2)</f>
        <v>0</v>
      </c>
      <c r="D32" s="3" t="s">
        <v>111</v>
      </c>
      <c r="E32" s="3" t="str">
        <f t="shared" ref="E32:E37" si="1">IF(ISBLANK(E10),"",E10)</f>
        <v/>
      </c>
      <c r="F32" s="3" t="str">
        <f t="shared" ref="F32:F37" si="2">IF(ISBLANK($E$17),"",$E$17)</f>
        <v/>
      </c>
      <c r="G32" s="3" t="str">
        <f t="shared" ref="G32:G37" si="3">IF(ISBLANK($E$19),"",$E$19)</f>
        <v/>
      </c>
      <c r="H32" s="3">
        <f t="shared" ref="H32:H37" si="4">I10+IF(K10&gt;0,1,0)</f>
        <v>0</v>
      </c>
    </row>
    <row r="33" spans="2:8" hidden="1">
      <c r="B33" s="3">
        <f>COUNTIF($C$30:C33,"&lt;&gt;0")</f>
        <v>1</v>
      </c>
      <c r="C33" s="3">
        <f t="shared" si="0"/>
        <v>0</v>
      </c>
      <c r="D33" s="3" t="s">
        <v>112</v>
      </c>
      <c r="E33" s="3" t="str">
        <f t="shared" si="1"/>
        <v/>
      </c>
      <c r="F33" s="3" t="str">
        <f t="shared" si="2"/>
        <v/>
      </c>
      <c r="G33" s="3" t="str">
        <f t="shared" si="3"/>
        <v/>
      </c>
      <c r="H33" s="3">
        <f t="shared" si="4"/>
        <v>0</v>
      </c>
    </row>
    <row r="34" spans="2:8" hidden="1">
      <c r="B34" s="3">
        <f>COUNTIF($C$30:C34,"&lt;&gt;0")</f>
        <v>1</v>
      </c>
      <c r="C34" s="3">
        <f t="shared" si="0"/>
        <v>0</v>
      </c>
      <c r="D34" s="3" t="s">
        <v>113</v>
      </c>
      <c r="E34" s="3" t="str">
        <f t="shared" si="1"/>
        <v/>
      </c>
      <c r="F34" s="3" t="str">
        <f t="shared" si="2"/>
        <v/>
      </c>
      <c r="G34" s="3" t="str">
        <f t="shared" si="3"/>
        <v/>
      </c>
      <c r="H34" s="3">
        <f t="shared" si="4"/>
        <v>0</v>
      </c>
    </row>
    <row r="35" spans="2:8" hidden="1">
      <c r="B35" s="3">
        <f>COUNTIF($C$30:C35,"&lt;&gt;0")</f>
        <v>1</v>
      </c>
      <c r="C35" s="3">
        <f t="shared" si="0"/>
        <v>0</v>
      </c>
      <c r="D35" s="3" t="s">
        <v>114</v>
      </c>
      <c r="E35" s="3" t="str">
        <f t="shared" si="1"/>
        <v/>
      </c>
      <c r="F35" s="3" t="str">
        <f t="shared" si="2"/>
        <v/>
      </c>
      <c r="G35" s="3" t="str">
        <f t="shared" si="3"/>
        <v/>
      </c>
      <c r="H35" s="3">
        <f t="shared" si="4"/>
        <v>0</v>
      </c>
    </row>
    <row r="36" spans="2:8" hidden="1">
      <c r="B36" s="3">
        <f>COUNTIF($C$30:C36,"&lt;&gt;0")</f>
        <v>1</v>
      </c>
      <c r="C36" s="3">
        <f t="shared" si="0"/>
        <v>0</v>
      </c>
      <c r="D36" s="3" t="s">
        <v>115</v>
      </c>
      <c r="E36" s="3" t="str">
        <f t="shared" si="1"/>
        <v/>
      </c>
      <c r="F36" s="3" t="str">
        <f t="shared" si="2"/>
        <v/>
      </c>
      <c r="G36" s="3" t="str">
        <f t="shared" si="3"/>
        <v/>
      </c>
      <c r="H36" s="3">
        <f t="shared" si="4"/>
        <v>0</v>
      </c>
    </row>
    <row r="37" spans="2:8" hidden="1">
      <c r="B37" s="3">
        <f>COUNTIF($C$30:C37,"&lt;&gt;0")</f>
        <v>1</v>
      </c>
      <c r="C37" s="3">
        <f t="shared" si="0"/>
        <v>0</v>
      </c>
      <c r="D37" s="3" t="s">
        <v>116</v>
      </c>
      <c r="E37" s="3" t="str">
        <f t="shared" si="1"/>
        <v/>
      </c>
      <c r="F37" s="3" t="str">
        <f t="shared" si="2"/>
        <v/>
      </c>
      <c r="G37" s="3" t="str">
        <f t="shared" si="3"/>
        <v/>
      </c>
      <c r="H37" s="3">
        <f t="shared" si="4"/>
        <v>0</v>
      </c>
    </row>
  </sheetData>
  <sheetProtection algorithmName="SHA-512" hashValue="6Eegcndp+2gy2RBi/89mAyVTAaCX2UVlrBv00CtPorthMfASiaz2JbsRl2/tBTlNW2yAqz9uBfGv2uiPvwFLNw==" saltValue="2q5vLT6diR1x2y1kp22AAg==" spinCount="100000" sheet="1" objects="1" scenarios="1" selectLockedCells="1"/>
  <mergeCells count="29">
    <mergeCell ref="B6:D6"/>
    <mergeCell ref="E23:G23"/>
    <mergeCell ref="C7:D7"/>
    <mergeCell ref="C8:D8"/>
    <mergeCell ref="C9:D9"/>
    <mergeCell ref="B7:B23"/>
    <mergeCell ref="C16:C18"/>
    <mergeCell ref="C19:C20"/>
    <mergeCell ref="C21:C22"/>
    <mergeCell ref="C23:D23"/>
    <mergeCell ref="C10:C15"/>
    <mergeCell ref="E8:G8"/>
    <mergeCell ref="E13:G13"/>
    <mergeCell ref="E7:G7"/>
    <mergeCell ref="E9:G9"/>
    <mergeCell ref="E10:G10"/>
    <mergeCell ref="E11:G11"/>
    <mergeCell ref="E12:G12"/>
    <mergeCell ref="E14:G14"/>
    <mergeCell ref="E15:G15"/>
    <mergeCell ref="N11:P12"/>
    <mergeCell ref="N13:P15"/>
    <mergeCell ref="E21:F21"/>
    <mergeCell ref="E22:F22"/>
    <mergeCell ref="E16:F16"/>
    <mergeCell ref="E17:F17"/>
    <mergeCell ref="E18:F18"/>
    <mergeCell ref="E19:F19"/>
    <mergeCell ref="E20:F20"/>
  </mergeCells>
  <phoneticPr fontId="6"/>
  <pageMargins left="0.7" right="0.7" top="0.75" bottom="0.75" header="0.3" footer="0.3"/>
  <pageSetup paperSize="9" orientation="portrait" horizontalDpi="0" verticalDpi="0"/>
  <drawing r:id="rId1"/>
  <extLst>
    <ext xmlns:x14="http://schemas.microsoft.com/office/spreadsheetml/2009/9/main" uri="{CCE6A557-97BC-4b89-ADB6-D9C93CAAB3DF}">
      <x14:dataValidations xmlns:xm="http://schemas.microsoft.com/office/excel/2006/main" count="3">
        <x14:dataValidation type="list" showInputMessage="1" showErrorMessage="1" xr:uid="{8B461276-D1E5-A948-931B-A7B151FE8BA7}">
          <x14:formula1>
            <xm:f>基本情報!$H$2:$H$7</xm:f>
          </x14:formula1>
          <xm:sqref>E23:G23</xm:sqref>
        </x14:dataValidation>
        <x14:dataValidation type="list" showInputMessage="1" showErrorMessage="1" xr:uid="{F0406DF1-58FD-F648-BFA1-ABAE43161E1C}">
          <x14:formula1>
            <xm:f>基本情報!$S$2:$S$14</xm:f>
          </x14:formula1>
          <xm:sqref>E6</xm:sqref>
        </x14:dataValidation>
        <x14:dataValidation type="list" showInputMessage="1" showErrorMessage="1" xr:uid="{87C9960D-3B40-4947-BCE4-F6DF79572E0B}">
          <x14:formula1>
            <xm:f>基本情報!$U$2:$U$8</xm:f>
          </x14:formula1>
          <xm:sqref>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70A85-20D9-AD42-879C-B3CE5B504B1E}">
  <sheetPr>
    <tabColor rgb="FFFFFF00"/>
  </sheetPr>
  <dimension ref="B1:I29"/>
  <sheetViews>
    <sheetView showGridLines="0" showRowColHeaders="0" zoomScale="110" zoomScaleNormal="110" workbookViewId="0">
      <pane ySplit="4" topLeftCell="A5" activePane="bottomLeft" state="frozen"/>
      <selection pane="bottomLeft" activeCell="D10" sqref="D10"/>
    </sheetView>
  </sheetViews>
  <sheetFormatPr baseColWidth="10" defaultRowHeight="15"/>
  <cols>
    <col min="1" max="1" width="2.33203125" style="3" customWidth="1"/>
    <col min="2" max="2" width="9.33203125" style="3" customWidth="1"/>
    <col min="3" max="3" width="4.83203125" style="3" customWidth="1"/>
    <col min="4" max="4" width="42.83203125" style="3" customWidth="1"/>
    <col min="5" max="5" width="4.83203125" style="3" customWidth="1"/>
    <col min="6" max="6" width="43" style="3" customWidth="1"/>
    <col min="7" max="7" width="10.83203125" style="3"/>
    <col min="8" max="8" width="16.1640625" style="3" bestFit="1" customWidth="1"/>
    <col min="9" max="16384" width="10.83203125" style="3"/>
  </cols>
  <sheetData>
    <row r="1" spans="2:9" s="51" customFormat="1" ht="24" customHeight="1">
      <c r="B1" s="54" t="s">
        <v>128</v>
      </c>
      <c r="C1" s="54"/>
      <c r="E1" s="54"/>
    </row>
    <row r="2" spans="2:9" s="1" customFormat="1" ht="22">
      <c r="B2" s="2" t="str">
        <f>基本情報!B20</f>
        <v>第57回 北九州アンサンブルコンテスト</v>
      </c>
      <c r="C2" s="2"/>
      <c r="E2" s="2"/>
    </row>
    <row r="3" spans="2:9" s="49" customFormat="1" ht="3" customHeight="1"/>
    <row r="4" spans="2:9" s="1" customFormat="1" ht="24">
      <c r="B4" s="52" t="s">
        <v>306</v>
      </c>
      <c r="C4" s="52"/>
      <c r="E4" s="52"/>
      <c r="H4" s="84" t="s">
        <v>206</v>
      </c>
    </row>
    <row r="6" spans="2:9" ht="18" thickBot="1">
      <c r="B6" s="165" t="s">
        <v>308</v>
      </c>
      <c r="C6" s="156"/>
      <c r="E6" s="156"/>
      <c r="H6" t="s">
        <v>172</v>
      </c>
    </row>
    <row r="7" spans="2:9" ht="18" thickBot="1">
      <c r="B7" s="165" t="s">
        <v>309</v>
      </c>
      <c r="C7" s="156"/>
      <c r="E7" s="156"/>
      <c r="H7" s="82" t="s">
        <v>171</v>
      </c>
    </row>
    <row r="8" spans="2:9" ht="16" thickBot="1"/>
    <row r="9" spans="2:9" ht="24" customHeight="1" thickBot="1">
      <c r="B9" s="221" t="s">
        <v>279</v>
      </c>
      <c r="C9" s="223"/>
      <c r="D9" s="176" t="str">
        <f>基本情報!D26</f>
        <v/>
      </c>
      <c r="H9" s="3" t="s">
        <v>321</v>
      </c>
    </row>
    <row r="10" spans="2:9" ht="23" customHeight="1">
      <c r="B10" s="240" t="s">
        <v>310</v>
      </c>
      <c r="C10" s="157">
        <v>1</v>
      </c>
      <c r="D10" s="161"/>
      <c r="E10" s="157">
        <v>21</v>
      </c>
      <c r="F10" s="149"/>
      <c r="H10" s="243" t="s">
        <v>322</v>
      </c>
      <c r="I10" s="244"/>
    </row>
    <row r="11" spans="2:9" ht="23" customHeight="1">
      <c r="B11" s="241"/>
      <c r="C11" s="158">
        <v>2</v>
      </c>
      <c r="D11" s="162"/>
      <c r="E11" s="158">
        <v>22</v>
      </c>
      <c r="F11" s="160"/>
      <c r="H11" s="245" t="s">
        <v>326</v>
      </c>
      <c r="I11" s="246"/>
    </row>
    <row r="12" spans="2:9" ht="23" customHeight="1">
      <c r="B12" s="241"/>
      <c r="C12" s="158">
        <v>3</v>
      </c>
      <c r="D12" s="162"/>
      <c r="E12" s="158">
        <v>23</v>
      </c>
      <c r="F12" s="160"/>
      <c r="H12" s="245" t="s">
        <v>323</v>
      </c>
      <c r="I12" s="246"/>
    </row>
    <row r="13" spans="2:9" ht="23" customHeight="1">
      <c r="B13" s="241"/>
      <c r="C13" s="158">
        <v>4</v>
      </c>
      <c r="D13" s="162"/>
      <c r="E13" s="158">
        <v>24</v>
      </c>
      <c r="F13" s="160"/>
      <c r="H13" s="247" t="s">
        <v>324</v>
      </c>
      <c r="I13" s="248"/>
    </row>
    <row r="14" spans="2:9" ht="23" customHeight="1">
      <c r="B14" s="241"/>
      <c r="C14" s="158">
        <v>5</v>
      </c>
      <c r="D14" s="162"/>
      <c r="E14" s="158">
        <v>25</v>
      </c>
      <c r="F14" s="160"/>
      <c r="H14" s="247" t="s">
        <v>325</v>
      </c>
      <c r="I14" s="248"/>
    </row>
    <row r="15" spans="2:9" ht="23" customHeight="1">
      <c r="B15" s="241"/>
      <c r="C15" s="158">
        <v>6</v>
      </c>
      <c r="D15" s="162"/>
      <c r="E15" s="158">
        <v>26</v>
      </c>
      <c r="F15" s="160"/>
      <c r="H15" s="247" t="s">
        <v>320</v>
      </c>
      <c r="I15" s="248"/>
    </row>
    <row r="16" spans="2:9" ht="23" customHeight="1">
      <c r="B16" s="241"/>
      <c r="C16" s="158">
        <v>7</v>
      </c>
      <c r="D16" s="162"/>
      <c r="E16" s="158">
        <v>27</v>
      </c>
      <c r="F16" s="160"/>
      <c r="H16" s="245" t="s">
        <v>330</v>
      </c>
      <c r="I16" s="246"/>
    </row>
    <row r="17" spans="2:9" ht="23" customHeight="1">
      <c r="B17" s="241"/>
      <c r="C17" s="158">
        <v>8</v>
      </c>
      <c r="D17" s="162"/>
      <c r="E17" s="158">
        <v>28</v>
      </c>
      <c r="F17" s="160"/>
      <c r="H17" s="245" t="s">
        <v>327</v>
      </c>
      <c r="I17" s="246"/>
    </row>
    <row r="18" spans="2:9" ht="23" customHeight="1">
      <c r="B18" s="241"/>
      <c r="C18" s="158">
        <v>9</v>
      </c>
      <c r="D18" s="162"/>
      <c r="E18" s="158">
        <v>29</v>
      </c>
      <c r="F18" s="160"/>
      <c r="H18" s="245" t="s">
        <v>328</v>
      </c>
      <c r="I18" s="246"/>
    </row>
    <row r="19" spans="2:9" ht="23" customHeight="1" thickBot="1">
      <c r="B19" s="241"/>
      <c r="C19" s="158">
        <v>10</v>
      </c>
      <c r="D19" s="162"/>
      <c r="E19" s="158">
        <v>30</v>
      </c>
      <c r="F19" s="160"/>
      <c r="H19" s="249" t="s">
        <v>329</v>
      </c>
      <c r="I19" s="250"/>
    </row>
    <row r="20" spans="2:9" ht="23" customHeight="1">
      <c r="B20" s="241"/>
      <c r="C20" s="158">
        <v>11</v>
      </c>
      <c r="D20" s="162"/>
      <c r="E20" s="158">
        <v>31</v>
      </c>
      <c r="F20" s="160"/>
    </row>
    <row r="21" spans="2:9" ht="23" customHeight="1">
      <c r="B21" s="241"/>
      <c r="C21" s="158">
        <v>12</v>
      </c>
      <c r="D21" s="162"/>
      <c r="E21" s="158">
        <v>32</v>
      </c>
      <c r="F21" s="160"/>
    </row>
    <row r="22" spans="2:9" ht="23" customHeight="1">
      <c r="B22" s="241"/>
      <c r="C22" s="158">
        <v>13</v>
      </c>
      <c r="D22" s="162"/>
      <c r="E22" s="158">
        <v>33</v>
      </c>
      <c r="F22" s="160"/>
    </row>
    <row r="23" spans="2:9" ht="23" customHeight="1">
      <c r="B23" s="241"/>
      <c r="C23" s="158">
        <v>14</v>
      </c>
      <c r="D23" s="162"/>
      <c r="E23" s="158">
        <v>34</v>
      </c>
      <c r="F23" s="160"/>
    </row>
    <row r="24" spans="2:9" ht="23" customHeight="1">
      <c r="B24" s="241"/>
      <c r="C24" s="158">
        <v>15</v>
      </c>
      <c r="D24" s="162"/>
      <c r="E24" s="158">
        <v>35</v>
      </c>
      <c r="F24" s="160"/>
    </row>
    <row r="25" spans="2:9" ht="23" customHeight="1">
      <c r="B25" s="241"/>
      <c r="C25" s="158">
        <v>16</v>
      </c>
      <c r="D25" s="162"/>
      <c r="E25" s="158">
        <v>36</v>
      </c>
      <c r="F25" s="160"/>
    </row>
    <row r="26" spans="2:9" ht="23" customHeight="1">
      <c r="B26" s="241"/>
      <c r="C26" s="158">
        <v>17</v>
      </c>
      <c r="D26" s="162"/>
      <c r="E26" s="158">
        <v>37</v>
      </c>
      <c r="F26" s="160"/>
    </row>
    <row r="27" spans="2:9" ht="23" customHeight="1">
      <c r="B27" s="241"/>
      <c r="C27" s="158">
        <v>18</v>
      </c>
      <c r="D27" s="162"/>
      <c r="E27" s="158">
        <v>38</v>
      </c>
      <c r="F27" s="160"/>
    </row>
    <row r="28" spans="2:9" ht="23" customHeight="1">
      <c r="B28" s="241"/>
      <c r="C28" s="158">
        <v>19</v>
      </c>
      <c r="D28" s="162"/>
      <c r="E28" s="158">
        <v>39</v>
      </c>
      <c r="F28" s="160"/>
    </row>
    <row r="29" spans="2:9" ht="23" customHeight="1" thickBot="1">
      <c r="B29" s="242"/>
      <c r="C29" s="159">
        <v>20</v>
      </c>
      <c r="D29" s="163"/>
      <c r="E29" s="159">
        <v>40</v>
      </c>
      <c r="F29" s="150"/>
    </row>
  </sheetData>
  <sheetProtection algorithmName="SHA-512" hashValue="81eLCPpKF5XCe+rnz5GsdbQQga+nyp6PF0Aiir/ZAcyM+wU6RxbP9tHFtosHu6JUJ2qNConhfoc8T7uCfLYb3w==" saltValue="QYbZiGumURJXRZTe8Bx6QQ==" spinCount="100000" sheet="1" objects="1" scenarios="1" selectLockedCells="1"/>
  <mergeCells count="12">
    <mergeCell ref="B10:B29"/>
    <mergeCell ref="B9:C9"/>
    <mergeCell ref="H10:I10"/>
    <mergeCell ref="H11:I11"/>
    <mergeCell ref="H12:I12"/>
    <mergeCell ref="H13:I13"/>
    <mergeCell ref="H14:I14"/>
    <mergeCell ref="H15:I15"/>
    <mergeCell ref="H16:I16"/>
    <mergeCell ref="H17:I17"/>
    <mergeCell ref="H18:I18"/>
    <mergeCell ref="H19:I19"/>
  </mergeCells>
  <phoneticPr fontId="6"/>
  <pageMargins left="0.7" right="0.7" top="0.75" bottom="0.75" header="0.3" footer="0.3"/>
  <pageSetup paperSize="9"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DDDB1-735A-794C-9C62-F7A6EE57E0C3}">
  <sheetPr>
    <tabColor rgb="FFFFFF00"/>
  </sheetPr>
  <dimension ref="B1:J9"/>
  <sheetViews>
    <sheetView showGridLines="0" showRowColHeaders="0" zoomScale="110" zoomScaleNormal="110" workbookViewId="0">
      <pane ySplit="4" topLeftCell="A5" activePane="bottomLeft" state="frozen"/>
      <selection pane="bottomLeft" activeCell="D8" sqref="D8"/>
    </sheetView>
  </sheetViews>
  <sheetFormatPr baseColWidth="10" defaultRowHeight="15"/>
  <cols>
    <col min="1" max="1" width="2.33203125" style="3" customWidth="1"/>
    <col min="2" max="2" width="22" style="3" customWidth="1"/>
    <col min="3" max="3" width="11.6640625" style="3" customWidth="1"/>
    <col min="4" max="4" width="9.33203125" style="3" bestFit="1" customWidth="1"/>
    <col min="5" max="5" width="4" style="3" bestFit="1" customWidth="1"/>
    <col min="6" max="7" width="10.83203125" style="3" customWidth="1"/>
    <col min="8" max="8" width="10.83203125" style="3"/>
    <col min="9" max="9" width="4.33203125" style="3" customWidth="1"/>
    <col min="10" max="10" width="59.33203125" style="3" customWidth="1"/>
    <col min="11" max="16384" width="10.83203125" style="3"/>
  </cols>
  <sheetData>
    <row r="1" spans="2:10" s="51" customFormat="1" ht="24" customHeight="1">
      <c r="B1" s="54" t="s">
        <v>128</v>
      </c>
    </row>
    <row r="2" spans="2:10" s="1" customFormat="1" ht="22">
      <c r="B2" s="2" t="str">
        <f>基本情報!B20</f>
        <v>第57回 北九州アンサンブルコンテスト</v>
      </c>
    </row>
    <row r="3" spans="2:10" s="49" customFormat="1" ht="3" customHeight="1"/>
    <row r="4" spans="2:10" s="1" customFormat="1" ht="24">
      <c r="B4" s="52" t="s">
        <v>207</v>
      </c>
      <c r="J4" s="84" t="s">
        <v>234</v>
      </c>
    </row>
    <row r="6" spans="2:10" ht="17">
      <c r="B6" s="4" t="s">
        <v>237</v>
      </c>
    </row>
    <row r="8" spans="2:10" ht="36" customHeight="1">
      <c r="B8" s="138" t="s">
        <v>359</v>
      </c>
      <c r="C8" s="139">
        <v>800</v>
      </c>
      <c r="D8" s="140">
        <v>0</v>
      </c>
      <c r="E8" s="4" t="s">
        <v>235</v>
      </c>
      <c r="F8" s="3" t="s">
        <v>236</v>
      </c>
    </row>
    <row r="9" spans="2:10" ht="36" customHeight="1">
      <c r="B9" s="138" t="s">
        <v>357</v>
      </c>
      <c r="C9" s="139">
        <v>1200</v>
      </c>
      <c r="D9" s="140">
        <v>0</v>
      </c>
      <c r="E9" s="4" t="s">
        <v>235</v>
      </c>
      <c r="G9" s="184" t="s">
        <v>360</v>
      </c>
      <c r="H9" s="185">
        <f>D8+D9</f>
        <v>0</v>
      </c>
      <c r="I9" s="4" t="s">
        <v>235</v>
      </c>
      <c r="J9" s="178" t="str">
        <f>IF(基本情報!C29=0,"チケットは演奏人数以上の枚数を買い取りです。
（学生・一般の合計が、演奏人数以上になるようにしてください）","")</f>
        <v>チケットは演奏人数以上の枚数を買い取りです。
（学生・一般の合計が、演奏人数以上になるようにしてください）</v>
      </c>
    </row>
  </sheetData>
  <sheetProtection algorithmName="SHA-512" hashValue="bwRsG0059btJO56hAj6/rwzEIu57Oxb4lI0sdPl0fShqcI3mOmCeNhJuwGWtyphURm6IRLy37WKZYEw3lBn64g==" saltValue="V0BGKr3jWi5jmLfSdQCVGQ==" spinCount="100000" sheet="1" objects="1" scenarios="1" selectLockedCells="1"/>
  <phoneticPr fontId="6"/>
  <pageMargins left="0.7" right="0.7" top="0.75" bottom="0.75" header="0.3" footer="0.3"/>
  <pageSetup paperSize="9"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7B1C5-E6A7-EC4D-BEF3-7F6691B713E3}">
  <sheetPr>
    <tabColor rgb="FF00B0F0"/>
    <pageSetUpPr fitToPage="1"/>
  </sheetPr>
  <dimension ref="A1:AU42"/>
  <sheetViews>
    <sheetView showGridLines="0" showRowColHeaders="0" zoomScale="110" zoomScaleNormal="110" workbookViewId="0">
      <pane ySplit="5" topLeftCell="A6" activePane="bottomLeft" state="frozen"/>
      <selection activeCell="E10" sqref="E10:L12"/>
      <selection pane="bottomLeft" activeCell="A5" sqref="A5"/>
    </sheetView>
  </sheetViews>
  <sheetFormatPr baseColWidth="10" defaultRowHeight="15"/>
  <cols>
    <col min="1" max="2" width="2.33203125" style="3" customWidth="1"/>
    <col min="3" max="3" width="10" style="3" customWidth="1"/>
    <col min="4" max="4" width="11.83203125" style="3" customWidth="1"/>
    <col min="5" max="5" width="12" style="3" customWidth="1"/>
    <col min="6" max="6" width="16.6640625" style="3" customWidth="1"/>
    <col min="7" max="7" width="10" style="3" customWidth="1"/>
    <col min="8" max="8" width="8" style="3" customWidth="1"/>
    <col min="9" max="10" width="4" style="3" customWidth="1"/>
    <col min="11" max="11" width="3.83203125" style="3" customWidth="1"/>
    <col min="12" max="15" width="4" style="3" customWidth="1"/>
    <col min="16" max="16" width="3.33203125" style="3" customWidth="1"/>
    <col min="17" max="17" width="8.33203125" style="3" customWidth="1"/>
    <col min="18" max="29" width="10.83203125" style="3" customWidth="1"/>
    <col min="30" max="30" width="2.83203125" style="3" customWidth="1"/>
    <col min="31" max="31" width="5.83203125" style="3" customWidth="1"/>
    <col min="32" max="47" width="3" style="3" customWidth="1"/>
    <col min="48" max="16384" width="10.83203125" style="3"/>
  </cols>
  <sheetData>
    <row r="1" spans="1:47" s="51" customFormat="1" ht="24" customHeight="1">
      <c r="B1" s="54" t="s">
        <v>128</v>
      </c>
    </row>
    <row r="2" spans="1:47" s="1" customFormat="1" ht="22">
      <c r="B2" s="2" t="str">
        <f>基本情報!B20</f>
        <v>第57回 北九州アンサンブルコンテスト</v>
      </c>
    </row>
    <row r="3" spans="1:47" s="49" customFormat="1" ht="3" customHeight="1"/>
    <row r="4" spans="1:47" s="1" customFormat="1" ht="24">
      <c r="B4" s="52" t="s">
        <v>248</v>
      </c>
      <c r="Q4" s="84" t="s">
        <v>232</v>
      </c>
      <c r="AU4" s="84" t="s">
        <v>205</v>
      </c>
    </row>
    <row r="5" spans="1:47">
      <c r="A5" s="145"/>
    </row>
    <row r="7" spans="1:47" ht="22">
      <c r="C7" s="137" t="str">
        <f>基本情報!B20&amp;"参加申込書"</f>
        <v>第57回 北九州アンサンブルコンテスト参加申込書</v>
      </c>
      <c r="O7" s="108" t="s">
        <v>230</v>
      </c>
      <c r="R7" s="165" t="s">
        <v>346</v>
      </c>
    </row>
    <row r="8" spans="1:47">
      <c r="R8" s="145" t="s">
        <v>345</v>
      </c>
    </row>
    <row r="9" spans="1:47" ht="16" thickBot="1">
      <c r="R9" s="165"/>
    </row>
    <row r="10" spans="1:47" ht="26" customHeight="1" thickBot="1">
      <c r="C10" s="172" t="s">
        <v>157</v>
      </c>
      <c r="D10" s="253" t="str">
        <f>団体情報!D6</f>
        <v>選択してください</v>
      </c>
      <c r="E10" s="254"/>
      <c r="O10" s="108" t="s">
        <v>343</v>
      </c>
      <c r="R10" s="165" t="s">
        <v>344</v>
      </c>
    </row>
    <row r="11" spans="1:47" ht="20" customHeight="1">
      <c r="C11" s="119" t="s">
        <v>145</v>
      </c>
      <c r="D11" s="120"/>
      <c r="E11" s="285" t="str">
        <f>IF(団体情報!D8="","",団体情報!D8)</f>
        <v/>
      </c>
      <c r="F11" s="285"/>
      <c r="G11" s="285"/>
      <c r="H11" s="285"/>
      <c r="I11" s="286"/>
      <c r="J11" s="294" t="s">
        <v>228</v>
      </c>
      <c r="K11" s="294"/>
      <c r="L11" s="294"/>
      <c r="M11" s="295" t="s">
        <v>229</v>
      </c>
      <c r="N11" s="295"/>
      <c r="O11" s="296"/>
    </row>
    <row r="12" spans="1:47" ht="36" customHeight="1">
      <c r="C12" s="118" t="s">
        <v>209</v>
      </c>
      <c r="D12" s="89"/>
      <c r="E12" s="287" t="str">
        <f>IF(団体情報!D9="","",団体情報!D9)</f>
        <v/>
      </c>
      <c r="F12" s="287"/>
      <c r="G12" s="287"/>
      <c r="H12" s="287"/>
      <c r="I12" s="288"/>
      <c r="J12" s="271"/>
      <c r="K12" s="271"/>
      <c r="L12" s="271"/>
      <c r="M12" s="297"/>
      <c r="N12" s="297"/>
      <c r="O12" s="298"/>
    </row>
    <row r="13" spans="1:47" ht="36" customHeight="1">
      <c r="C13" s="117" t="s">
        <v>279</v>
      </c>
      <c r="D13" s="86"/>
      <c r="E13" s="289" t="str">
        <f>基本情報!D26</f>
        <v/>
      </c>
      <c r="F13" s="289"/>
      <c r="G13" s="289"/>
      <c r="H13" s="289"/>
      <c r="I13" s="289"/>
      <c r="J13" s="289"/>
      <c r="K13" s="289"/>
      <c r="L13" s="289"/>
      <c r="M13" s="289"/>
      <c r="N13" s="289"/>
      <c r="O13" s="290"/>
    </row>
    <row r="14" spans="1:47" ht="20" customHeight="1">
      <c r="C14" s="317" t="s">
        <v>303</v>
      </c>
      <c r="D14" s="271" t="s">
        <v>211</v>
      </c>
      <c r="E14" s="122" t="s">
        <v>217</v>
      </c>
      <c r="F14" s="123"/>
      <c r="G14" s="123"/>
      <c r="H14" s="123"/>
      <c r="I14" s="123"/>
      <c r="J14" s="123"/>
      <c r="K14" s="123"/>
      <c r="L14" s="299" t="s">
        <v>117</v>
      </c>
      <c r="M14" s="300"/>
      <c r="N14" s="300"/>
      <c r="O14" s="301"/>
    </row>
    <row r="15" spans="1:47" ht="32" customHeight="1">
      <c r="C15" s="316"/>
      <c r="D15" s="271"/>
      <c r="E15" s="302" t="str">
        <f>IF(演奏情報!E8="", "","　"&amp;演奏情報!E8&amp;"　")</f>
        <v/>
      </c>
      <c r="F15" s="302"/>
      <c r="G15" s="302"/>
      <c r="H15" s="302"/>
      <c r="I15" s="302"/>
      <c r="J15" s="302"/>
      <c r="K15" s="302"/>
      <c r="L15" s="133"/>
      <c r="M15" s="123"/>
      <c r="N15" s="123"/>
      <c r="O15" s="134"/>
    </row>
    <row r="16" spans="1:47" ht="20" customHeight="1">
      <c r="C16" s="316"/>
      <c r="D16" s="271"/>
      <c r="E16" s="122" t="s">
        <v>218</v>
      </c>
      <c r="F16" s="123"/>
      <c r="G16" s="123"/>
      <c r="H16" s="123"/>
      <c r="I16" s="123"/>
      <c r="J16" s="123"/>
      <c r="K16" s="123"/>
      <c r="L16" s="88" t="str">
        <f>IF(演奏情報!I8="", "",演奏情報!I8)</f>
        <v/>
      </c>
      <c r="M16" s="86" t="s">
        <v>188</v>
      </c>
      <c r="N16" s="86" t="str">
        <f>IF(演奏情報!K8="", "",演奏情報!K8)</f>
        <v/>
      </c>
      <c r="O16" s="96" t="s">
        <v>189</v>
      </c>
    </row>
    <row r="17" spans="3:15" ht="33" customHeight="1">
      <c r="C17" s="316"/>
      <c r="D17" s="271"/>
      <c r="E17" s="302" t="str">
        <f>IF(演奏情報!E9="", "","　"&amp;演奏情報!E9&amp;"　")</f>
        <v/>
      </c>
      <c r="F17" s="302"/>
      <c r="G17" s="302"/>
      <c r="H17" s="302"/>
      <c r="I17" s="302"/>
      <c r="J17" s="302"/>
      <c r="K17" s="302"/>
      <c r="L17" s="112"/>
      <c r="M17" s="113"/>
      <c r="N17" s="113"/>
      <c r="O17" s="135"/>
    </row>
    <row r="18" spans="3:15" ht="20" customHeight="1">
      <c r="C18" s="316"/>
      <c r="D18" s="307" t="s">
        <v>227</v>
      </c>
      <c r="E18" s="303" t="str">
        <f>IF(演奏情報!E10="", "",演奏情報!E10)</f>
        <v/>
      </c>
      <c r="F18" s="260"/>
      <c r="G18" s="260"/>
      <c r="H18" s="260"/>
      <c r="I18" s="310" t="s">
        <v>117</v>
      </c>
      <c r="J18" s="311"/>
      <c r="K18" s="312"/>
      <c r="L18" s="127" t="str">
        <f>IF(演奏情報!I10="", "",演奏情報!I10)</f>
        <v/>
      </c>
      <c r="M18" s="127" t="s">
        <v>188</v>
      </c>
      <c r="N18" s="127" t="str">
        <f>IF(演奏情報!K10="", "",演奏情報!K10)</f>
        <v/>
      </c>
      <c r="O18" s="128" t="s">
        <v>189</v>
      </c>
    </row>
    <row r="19" spans="3:15" ht="20" customHeight="1">
      <c r="C19" s="316"/>
      <c r="D19" s="308"/>
      <c r="E19" s="269" t="str">
        <f>IF(演奏情報!E11="", "",演奏情報!E11)</f>
        <v/>
      </c>
      <c r="F19" s="270"/>
      <c r="G19" s="270"/>
      <c r="H19" s="270"/>
      <c r="I19" s="313" t="s">
        <v>117</v>
      </c>
      <c r="J19" s="314"/>
      <c r="K19" s="315"/>
      <c r="L19" s="129" t="str">
        <f>IF(演奏情報!I11="", "",演奏情報!I11)</f>
        <v/>
      </c>
      <c r="M19" s="129" t="s">
        <v>251</v>
      </c>
      <c r="N19" s="129" t="str">
        <f>IF(演奏情報!K11="", "",演奏情報!K11)</f>
        <v/>
      </c>
      <c r="O19" s="130" t="s">
        <v>189</v>
      </c>
    </row>
    <row r="20" spans="3:15" ht="20" customHeight="1">
      <c r="C20" s="316"/>
      <c r="D20" s="308"/>
      <c r="E20" s="269" t="str">
        <f>IF(演奏情報!E12="", "",演奏情報!E12)</f>
        <v/>
      </c>
      <c r="F20" s="270"/>
      <c r="G20" s="270"/>
      <c r="H20" s="270"/>
      <c r="I20" s="313" t="s">
        <v>117</v>
      </c>
      <c r="J20" s="314"/>
      <c r="K20" s="315"/>
      <c r="L20" s="129" t="str">
        <f>IF(演奏情報!I12="", "",演奏情報!I12)</f>
        <v/>
      </c>
      <c r="M20" s="129" t="s">
        <v>251</v>
      </c>
      <c r="N20" s="129" t="str">
        <f>IF(演奏情報!K12="", "",演奏情報!K12)</f>
        <v/>
      </c>
      <c r="O20" s="130" t="s">
        <v>189</v>
      </c>
    </row>
    <row r="21" spans="3:15" ht="20" customHeight="1">
      <c r="C21" s="316"/>
      <c r="D21" s="308"/>
      <c r="E21" s="269" t="str">
        <f>IF(演奏情報!E13="", "",演奏情報!E13)</f>
        <v/>
      </c>
      <c r="F21" s="270"/>
      <c r="G21" s="270"/>
      <c r="H21" s="270"/>
      <c r="I21" s="313" t="s">
        <v>117</v>
      </c>
      <c r="J21" s="314"/>
      <c r="K21" s="315"/>
      <c r="L21" s="129" t="str">
        <f>IF(演奏情報!I13="", "",演奏情報!I13)</f>
        <v/>
      </c>
      <c r="M21" s="129" t="s">
        <v>251</v>
      </c>
      <c r="N21" s="129" t="str">
        <f>IF(演奏情報!K13="", "",演奏情報!K13)</f>
        <v/>
      </c>
      <c r="O21" s="130" t="s">
        <v>189</v>
      </c>
    </row>
    <row r="22" spans="3:15" ht="20" customHeight="1">
      <c r="C22" s="316"/>
      <c r="D22" s="308"/>
      <c r="E22" s="269" t="str">
        <f>IF(演奏情報!E14="", "",演奏情報!E14)</f>
        <v/>
      </c>
      <c r="F22" s="270"/>
      <c r="G22" s="270"/>
      <c r="H22" s="270"/>
      <c r="I22" s="313" t="s">
        <v>117</v>
      </c>
      <c r="J22" s="314"/>
      <c r="K22" s="315"/>
      <c r="L22" s="129" t="str">
        <f>IF(演奏情報!I14="", "",演奏情報!I14)</f>
        <v/>
      </c>
      <c r="M22" s="129" t="s">
        <v>251</v>
      </c>
      <c r="N22" s="129" t="str">
        <f>IF(演奏情報!K14="", "",演奏情報!K14)</f>
        <v/>
      </c>
      <c r="O22" s="130" t="s">
        <v>189</v>
      </c>
    </row>
    <row r="23" spans="3:15" ht="20" customHeight="1">
      <c r="C23" s="318"/>
      <c r="D23" s="308"/>
      <c r="E23" s="309" t="str">
        <f>IF(演奏情報!E15="", "",演奏情報!E15)</f>
        <v/>
      </c>
      <c r="F23" s="262"/>
      <c r="G23" s="262"/>
      <c r="H23" s="262"/>
      <c r="I23" s="291" t="s">
        <v>117</v>
      </c>
      <c r="J23" s="292"/>
      <c r="K23" s="293"/>
      <c r="L23" s="131" t="str">
        <f>IF(演奏情報!I15="", "",演奏情報!I15)</f>
        <v/>
      </c>
      <c r="M23" s="131" t="s">
        <v>251</v>
      </c>
      <c r="N23" s="131" t="str">
        <f>IF(演奏情報!K15="", "",演奏情報!K15)</f>
        <v/>
      </c>
      <c r="O23" s="132" t="s">
        <v>189</v>
      </c>
    </row>
    <row r="24" spans="3:15" ht="26" customHeight="1">
      <c r="C24" s="316" t="s">
        <v>181</v>
      </c>
      <c r="D24" s="124" t="s">
        <v>217</v>
      </c>
      <c r="E24" s="260" t="str">
        <f>IF(演奏情報!E17="","",演奏情報!E17)</f>
        <v/>
      </c>
      <c r="F24" s="260"/>
      <c r="G24" s="266" t="s">
        <v>182</v>
      </c>
      <c r="H24" s="311" t="s">
        <v>217</v>
      </c>
      <c r="I24" s="311"/>
      <c r="J24" s="260" t="str">
        <f>IF(演奏情報!E19="","",演奏情報!E19)</f>
        <v/>
      </c>
      <c r="K24" s="260"/>
      <c r="L24" s="260"/>
      <c r="M24" s="260"/>
      <c r="N24" s="260"/>
      <c r="O24" s="261"/>
    </row>
    <row r="25" spans="3:15" ht="26" customHeight="1">
      <c r="C25" s="316"/>
      <c r="D25" s="125" t="s">
        <v>218</v>
      </c>
      <c r="E25" s="262" t="str">
        <f>IF(演奏情報!E18="","",演奏情報!E18)</f>
        <v/>
      </c>
      <c r="F25" s="262"/>
      <c r="G25" s="267"/>
      <c r="H25" s="319" t="s">
        <v>218</v>
      </c>
      <c r="I25" s="319"/>
      <c r="J25" s="262" t="str">
        <f>IF(演奏情報!E20="","",演奏情報!E20)</f>
        <v/>
      </c>
      <c r="K25" s="262"/>
      <c r="L25" s="262"/>
      <c r="M25" s="262"/>
      <c r="N25" s="262"/>
      <c r="O25" s="263"/>
    </row>
    <row r="26" spans="3:15" ht="26" customHeight="1">
      <c r="C26" s="117" t="s">
        <v>185</v>
      </c>
      <c r="D26" s="126" t="s">
        <v>217</v>
      </c>
      <c r="E26" s="264" t="str">
        <f>IF(演奏情報!E21="","",演奏情報!E21)</f>
        <v/>
      </c>
      <c r="F26" s="264"/>
      <c r="G26" s="264"/>
      <c r="H26" s="268" t="s">
        <v>218</v>
      </c>
      <c r="I26" s="268"/>
      <c r="J26" s="264" t="str">
        <f>IF(演奏情報!E22="","",演奏情報!E22)</f>
        <v/>
      </c>
      <c r="K26" s="264"/>
      <c r="L26" s="264"/>
      <c r="M26" s="264"/>
      <c r="N26" s="264"/>
      <c r="O26" s="265"/>
    </row>
    <row r="27" spans="3:15" ht="26" customHeight="1">
      <c r="C27" s="153" t="s">
        <v>305</v>
      </c>
      <c r="D27" s="154"/>
      <c r="E27" s="155"/>
      <c r="F27" s="155"/>
      <c r="G27" s="155"/>
      <c r="H27" s="183"/>
      <c r="I27" s="304" t="s">
        <v>356</v>
      </c>
      <c r="J27" s="251" t="s">
        <v>358</v>
      </c>
      <c r="K27" s="251"/>
      <c r="L27" s="251"/>
      <c r="M27" s="251" t="s">
        <v>357</v>
      </c>
      <c r="N27" s="251"/>
      <c r="O27" s="252"/>
    </row>
    <row r="28" spans="3:15" ht="36" customHeight="1">
      <c r="C28" s="305" t="str">
        <f>"　　"&amp;演奏情報!E23</f>
        <v>　　出版されている楽譜（レンタルを含む）を使用しているので不要</v>
      </c>
      <c r="D28" s="306"/>
      <c r="E28" s="306"/>
      <c r="F28" s="306"/>
      <c r="G28" s="306"/>
      <c r="H28" s="306"/>
      <c r="I28" s="304"/>
      <c r="J28" s="278">
        <f>入場券情報!D8</f>
        <v>0</v>
      </c>
      <c r="K28" s="278"/>
      <c r="L28" s="278"/>
      <c r="M28" s="278">
        <f>入場券情報!D9</f>
        <v>0</v>
      </c>
      <c r="N28" s="278"/>
      <c r="O28" s="279"/>
    </row>
    <row r="29" spans="3:15" ht="32" customHeight="1">
      <c r="C29" s="272" t="s">
        <v>304</v>
      </c>
      <c r="D29" s="273"/>
      <c r="E29" s="273"/>
      <c r="F29" s="273"/>
      <c r="G29" s="273"/>
      <c r="H29" s="273"/>
      <c r="I29" s="273"/>
      <c r="J29" s="273"/>
      <c r="K29" s="273"/>
      <c r="L29" s="255" t="str">
        <f>団体情報!K18</f>
        <v>選択してください</v>
      </c>
      <c r="M29" s="256"/>
      <c r="N29" s="256"/>
      <c r="O29" s="257"/>
    </row>
    <row r="30" spans="3:15" ht="32" customHeight="1">
      <c r="C30" s="274" t="s">
        <v>353</v>
      </c>
      <c r="D30" s="275"/>
      <c r="E30" s="275"/>
      <c r="F30" s="275"/>
      <c r="G30" s="275"/>
      <c r="H30" s="275"/>
      <c r="I30" s="275"/>
      <c r="J30" s="275"/>
      <c r="K30" s="275"/>
      <c r="L30" s="255" t="str">
        <f>団体情報!K19</f>
        <v>選択してください</v>
      </c>
      <c r="M30" s="256"/>
      <c r="N30" s="256"/>
      <c r="O30" s="257"/>
    </row>
    <row r="31" spans="3:15" ht="32" customHeight="1">
      <c r="C31" s="276" t="s">
        <v>226</v>
      </c>
      <c r="D31" s="277"/>
      <c r="E31" s="277"/>
      <c r="F31" s="277"/>
      <c r="G31" s="277"/>
      <c r="H31" s="277"/>
      <c r="I31" s="277"/>
      <c r="J31" s="277"/>
      <c r="K31" s="277"/>
      <c r="L31" s="255" t="str">
        <f>団体情報!D16</f>
        <v>選択してください</v>
      </c>
      <c r="M31" s="256"/>
      <c r="N31" s="256"/>
      <c r="O31" s="257"/>
    </row>
    <row r="32" spans="3:15" ht="22" customHeight="1">
      <c r="C32" s="91" t="s">
        <v>219</v>
      </c>
      <c r="D32" s="109"/>
      <c r="O32" s="114"/>
    </row>
    <row r="33" spans="3:17" ht="20" customHeight="1">
      <c r="C33" s="91"/>
      <c r="D33" s="109"/>
      <c r="I33" s="283">
        <f>基本情報!C19</f>
        <v>45584</v>
      </c>
      <c r="J33" s="283"/>
      <c r="K33" s="283"/>
      <c r="L33" s="283"/>
      <c r="M33" s="283"/>
      <c r="N33" s="283"/>
      <c r="O33" s="284"/>
    </row>
    <row r="34" spans="3:17" ht="25" customHeight="1">
      <c r="C34" s="91"/>
      <c r="D34" s="110" t="s">
        <v>209</v>
      </c>
      <c r="E34" s="258" t="str">
        <f>IF(団体情報!D9="","","　"&amp;団体情報!D9&amp;"　")</f>
        <v/>
      </c>
      <c r="F34" s="258"/>
      <c r="G34" s="258"/>
      <c r="H34" s="258"/>
      <c r="I34" s="258"/>
      <c r="J34" s="258"/>
      <c r="K34" s="258"/>
      <c r="O34" s="114"/>
    </row>
    <row r="35" spans="3:17" ht="25" customHeight="1">
      <c r="C35" s="91"/>
      <c r="D35" s="111" t="s">
        <v>220</v>
      </c>
      <c r="E35" s="259" t="str">
        <f>IF(団体情報!D10="","","　　　"&amp;団体情報!D10&amp;"　")</f>
        <v/>
      </c>
      <c r="F35" s="259"/>
      <c r="G35" s="259"/>
      <c r="H35" s="259"/>
      <c r="I35" s="121"/>
      <c r="J35" s="282" t="s">
        <v>231</v>
      </c>
      <c r="K35" s="282"/>
      <c r="O35" s="114"/>
      <c r="Q35" s="136" t="s">
        <v>233</v>
      </c>
    </row>
    <row r="36" spans="3:17" ht="25" customHeight="1">
      <c r="C36" s="91"/>
      <c r="D36" s="111" t="s">
        <v>221</v>
      </c>
      <c r="E36" s="259" t="str">
        <f>IF(団体情報!D14="","","　　　"&amp;団体情報!D14&amp;"　")</f>
        <v/>
      </c>
      <c r="F36" s="259"/>
      <c r="G36" s="259"/>
      <c r="H36" s="259"/>
      <c r="I36" s="121"/>
      <c r="J36" s="121"/>
      <c r="K36" s="121"/>
      <c r="O36" s="114"/>
    </row>
    <row r="37" spans="3:17" ht="25" customHeight="1">
      <c r="C37" s="91"/>
      <c r="D37" s="111"/>
      <c r="E37" s="3" t="s">
        <v>222</v>
      </c>
      <c r="G37" s="281" t="str">
        <f>IF(団体情報!D15="","","TEL "&amp;団体情報!D15&amp;" - "&amp;団体情報!F15&amp;" - "&amp;団体情報!H15)</f>
        <v/>
      </c>
      <c r="H37" s="281"/>
      <c r="I37" s="281"/>
      <c r="J37" s="281"/>
      <c r="K37" s="281"/>
      <c r="O37" s="114"/>
    </row>
    <row r="38" spans="3:17" ht="25" customHeight="1">
      <c r="C38" s="91"/>
      <c r="D38" s="111" t="s">
        <v>223</v>
      </c>
      <c r="E38" s="3" t="str">
        <f>"〒 "&amp;団体情報!D11&amp;" - "&amp;団体情報!F11</f>
        <v xml:space="preserve">〒  - </v>
      </c>
      <c r="G38" s="3" t="str">
        <f>"TEL "&amp;団体情報!D13&amp;" - "&amp;団体情報!F13&amp;" - "&amp;団体情報!H13</f>
        <v xml:space="preserve">TEL  -  - </v>
      </c>
      <c r="O38" s="114"/>
    </row>
    <row r="39" spans="3:17" ht="25" customHeight="1">
      <c r="C39" s="91"/>
      <c r="E39" s="280" t="str">
        <f>IF(団体情報!D12="","",団体情報!D12)</f>
        <v/>
      </c>
      <c r="F39" s="280"/>
      <c r="G39" s="280"/>
      <c r="H39" s="280"/>
      <c r="I39" s="280"/>
      <c r="J39" s="280"/>
      <c r="K39" s="280"/>
      <c r="O39" s="114"/>
    </row>
    <row r="40" spans="3:17">
      <c r="C40" s="91"/>
      <c r="O40" s="114"/>
    </row>
    <row r="41" spans="3:17">
      <c r="C41" s="91" t="s">
        <v>224</v>
      </c>
      <c r="O41" s="114"/>
    </row>
    <row r="42" spans="3:17" ht="16" thickBot="1">
      <c r="C42" s="92" t="s">
        <v>225</v>
      </c>
      <c r="D42" s="115"/>
      <c r="E42" s="115"/>
      <c r="F42" s="115"/>
      <c r="G42" s="115"/>
      <c r="H42" s="115"/>
      <c r="I42" s="115"/>
      <c r="J42" s="115"/>
      <c r="K42" s="115"/>
      <c r="L42" s="115"/>
      <c r="M42" s="115"/>
      <c r="N42" s="115"/>
      <c r="O42" s="116"/>
    </row>
  </sheetData>
  <sheetProtection algorithmName="SHA-512" hashValue="UeQNhsiN16qjrODDyBSfj5odJ9AYxqWLtV26aypNwVD6gYz+9ShOln3LgUVRqjx85MqvrDtmE/274o+oebIrdQ==" saltValue="icowqe1HncpPhQJzcYjsmA==" spinCount="100000" sheet="1" objects="1" scenarios="1" selectLockedCells="1"/>
  <mergeCells count="54">
    <mergeCell ref="J27:L27"/>
    <mergeCell ref="I27:I28"/>
    <mergeCell ref="C28:H28"/>
    <mergeCell ref="D18:D23"/>
    <mergeCell ref="E22:H22"/>
    <mergeCell ref="E23:H23"/>
    <mergeCell ref="I18:K18"/>
    <mergeCell ref="I19:K19"/>
    <mergeCell ref="I20:K20"/>
    <mergeCell ref="I21:K21"/>
    <mergeCell ref="I22:K22"/>
    <mergeCell ref="C24:C25"/>
    <mergeCell ref="C14:C23"/>
    <mergeCell ref="H24:I24"/>
    <mergeCell ref="H25:I25"/>
    <mergeCell ref="E11:I11"/>
    <mergeCell ref="E12:I12"/>
    <mergeCell ref="E13:O13"/>
    <mergeCell ref="I23:K23"/>
    <mergeCell ref="J11:L12"/>
    <mergeCell ref="M11:O12"/>
    <mergeCell ref="L14:O14"/>
    <mergeCell ref="E15:K15"/>
    <mergeCell ref="E17:K17"/>
    <mergeCell ref="E21:H21"/>
    <mergeCell ref="E18:H18"/>
    <mergeCell ref="E19:H19"/>
    <mergeCell ref="E36:H36"/>
    <mergeCell ref="L30:O30"/>
    <mergeCell ref="E39:K39"/>
    <mergeCell ref="G37:K37"/>
    <mergeCell ref="J35:K35"/>
    <mergeCell ref="I33:O33"/>
    <mergeCell ref="C30:K30"/>
    <mergeCell ref="C31:K31"/>
    <mergeCell ref="L29:O29"/>
    <mergeCell ref="M28:O28"/>
    <mergeCell ref="J28:L28"/>
    <mergeCell ref="M27:O27"/>
    <mergeCell ref="D10:E10"/>
    <mergeCell ref="L31:O31"/>
    <mergeCell ref="E34:K34"/>
    <mergeCell ref="E35:H35"/>
    <mergeCell ref="J24:O24"/>
    <mergeCell ref="J25:O25"/>
    <mergeCell ref="J26:O26"/>
    <mergeCell ref="E24:F24"/>
    <mergeCell ref="E25:F25"/>
    <mergeCell ref="E26:G26"/>
    <mergeCell ref="G24:G25"/>
    <mergeCell ref="H26:I26"/>
    <mergeCell ref="E20:H20"/>
    <mergeCell ref="D14:D17"/>
    <mergeCell ref="C29:K29"/>
  </mergeCells>
  <phoneticPr fontId="6"/>
  <conditionalFormatting sqref="D10:E10 C28 L29:O31">
    <cfRule type="containsText" dxfId="2" priority="3" operator="containsText" text="選択してください">
      <formula>NOT(ISERROR(SEARCH("選択してください",C10)))</formula>
    </cfRule>
  </conditionalFormatting>
  <printOptions horizontalCentered="1" verticalCentered="1"/>
  <pageMargins left="0.56496062999999996" right="0.56496062999999996" top="0.56496062999999996" bottom="0.56496062999999996" header="0.31496062992126" footer="0.31496062992126"/>
  <pageSetup paperSize="9" scale="87" orientation="portrait" horizontalDpi="0" verticalDpi="0"/>
  <drawing r:id="rId1"/>
  <extLst>
    <ext xmlns:x14="http://schemas.microsoft.com/office/spreadsheetml/2009/9/main" uri="{78C0D931-6437-407d-A8EE-F0AAD7539E65}">
      <x14:conditionalFormattings>
        <x14:conditionalFormatting xmlns:xm="http://schemas.microsoft.com/office/excel/2006/main">
          <x14:cfRule type="expression" priority="1" stopIfTrue="1" id="{F54E8C4E-F981-5845-A56F-248F7B14A7AB}">
            <xm:f>基本情報!$C$27&gt;入場券情報!$H$9</xm:f>
            <x14:dxf>
              <font>
                <color rgb="FF9C0006"/>
              </font>
              <fill>
                <patternFill>
                  <bgColor rgb="FFFFC7CE"/>
                </patternFill>
              </fill>
            </x14:dxf>
          </x14:cfRule>
          <xm:sqref>J28</xm:sqref>
        </x14:conditionalFormatting>
        <x14:conditionalFormatting xmlns:xm="http://schemas.microsoft.com/office/excel/2006/main">
          <x14:cfRule type="expression" priority="2" stopIfTrue="1" id="{2AB4930F-AE0F-C648-8BFC-076E8BB9A461}">
            <xm:f>基本情報!$C$27&gt;入場券情報!$H$9</xm:f>
            <x14:dxf>
              <font>
                <color rgb="FF9C0006"/>
              </font>
              <fill>
                <patternFill>
                  <bgColor rgb="FFFFC7CE"/>
                </patternFill>
              </fill>
            </x14:dxf>
          </x14:cfRule>
          <xm:sqref>M28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0A64C-E6C0-6D43-80F5-7FCE89411EDE}">
  <sheetPr>
    <tabColor rgb="FF00B0F0"/>
    <pageSetUpPr fitToPage="1"/>
  </sheetPr>
  <dimension ref="A1:AI51"/>
  <sheetViews>
    <sheetView showGridLines="0" showRowColHeaders="0" zoomScale="110" zoomScaleNormal="110" workbookViewId="0">
      <pane ySplit="5" topLeftCell="A6" activePane="bottomLeft" state="frozen"/>
      <selection activeCell="E10" sqref="E10:L12"/>
      <selection pane="bottomLeft" activeCell="A5" sqref="A5"/>
    </sheetView>
  </sheetViews>
  <sheetFormatPr baseColWidth="10" defaultRowHeight="15"/>
  <cols>
    <col min="1" max="2" width="2.33203125" style="3" customWidth="1"/>
    <col min="3" max="3" width="8" style="3" customWidth="1"/>
    <col min="4" max="4" width="40.83203125" style="3" customWidth="1"/>
    <col min="5" max="5" width="8" style="3" customWidth="1"/>
    <col min="6" max="6" width="40.83203125" style="3" customWidth="1"/>
    <col min="7" max="17" width="10.83203125" style="3" customWidth="1"/>
    <col min="18" max="18" width="2.83203125" style="3" customWidth="1"/>
    <col min="19" max="19" width="5.83203125" style="3" customWidth="1"/>
    <col min="20" max="35" width="3" style="3" customWidth="1"/>
    <col min="36" max="16384" width="10.83203125" style="3"/>
  </cols>
  <sheetData>
    <row r="1" spans="1:35" s="51" customFormat="1" ht="24" customHeight="1">
      <c r="B1" s="54" t="s">
        <v>128</v>
      </c>
    </row>
    <row r="2" spans="1:35" s="1" customFormat="1" ht="22">
      <c r="B2" s="2" t="str">
        <f>基本情報!B20</f>
        <v>第57回 北九州アンサンブルコンテスト</v>
      </c>
    </row>
    <row r="3" spans="1:35" s="49" customFormat="1" ht="3" customHeight="1"/>
    <row r="4" spans="1:35" s="1" customFormat="1" ht="24">
      <c r="B4" s="52" t="s">
        <v>316</v>
      </c>
      <c r="G4" s="84" t="s">
        <v>232</v>
      </c>
      <c r="AI4" s="84" t="s">
        <v>205</v>
      </c>
    </row>
    <row r="5" spans="1:35">
      <c r="A5" s="145"/>
    </row>
    <row r="7" spans="1:35" ht="22">
      <c r="C7" s="137" t="str">
        <f>基本情報!B20&amp;"参加申込書（使用打楽器）"</f>
        <v>第57回 北九州アンサンブルコンテスト参加申込書（使用打楽器）</v>
      </c>
      <c r="H7" s="165" t="s">
        <v>347</v>
      </c>
    </row>
    <row r="8" spans="1:35" ht="16" thickBot="1">
      <c r="H8" s="145" t="s">
        <v>345</v>
      </c>
    </row>
    <row r="9" spans="1:35" ht="35" customHeight="1" thickBot="1">
      <c r="C9" s="172" t="s">
        <v>209</v>
      </c>
      <c r="D9" s="320" t="str">
        <f>IF(ISBLANK(団体情報!D9),"",団体情報!D9)</f>
        <v/>
      </c>
      <c r="E9" s="321"/>
      <c r="H9" s="165" t="s">
        <v>319</v>
      </c>
    </row>
    <row r="10" spans="1:35">
      <c r="E10" s="136"/>
    </row>
    <row r="11" spans="1:35" ht="16" thickBot="1">
      <c r="C11" s="3" t="s">
        <v>317</v>
      </c>
    </row>
    <row r="12" spans="1:35" ht="22" customHeight="1">
      <c r="C12" s="169">
        <v>1</v>
      </c>
      <c r="D12" s="173" t="str">
        <f>IF(ISBLANK('演奏情報(打楽器)'!D10),"",'演奏情報(打楽器)'!D10)</f>
        <v/>
      </c>
      <c r="E12" s="166">
        <v>21</v>
      </c>
      <c r="F12" s="173" t="str">
        <f>IF(ISBLANK('演奏情報(打楽器)'!F10),"",'演奏情報(打楽器)'!F10)</f>
        <v/>
      </c>
    </row>
    <row r="13" spans="1:35" ht="22" customHeight="1">
      <c r="C13" s="170">
        <v>2</v>
      </c>
      <c r="D13" s="174" t="str">
        <f>IF(ISBLANK('演奏情報(打楽器)'!D11),"",'演奏情報(打楽器)'!D11)</f>
        <v/>
      </c>
      <c r="E13" s="167">
        <v>22</v>
      </c>
      <c r="F13" s="174" t="str">
        <f>IF(ISBLANK('演奏情報(打楽器)'!F11),"",'演奏情報(打楽器)'!F11)</f>
        <v/>
      </c>
    </row>
    <row r="14" spans="1:35" ht="22" customHeight="1">
      <c r="C14" s="170">
        <v>3</v>
      </c>
      <c r="D14" s="174" t="str">
        <f>IF(ISBLANK('演奏情報(打楽器)'!D12),"",'演奏情報(打楽器)'!D12)</f>
        <v/>
      </c>
      <c r="E14" s="167">
        <v>23</v>
      </c>
      <c r="F14" s="174" t="str">
        <f>IF(ISBLANK('演奏情報(打楽器)'!F12),"",'演奏情報(打楽器)'!F12)</f>
        <v/>
      </c>
    </row>
    <row r="15" spans="1:35" ht="22" customHeight="1">
      <c r="C15" s="170">
        <v>4</v>
      </c>
      <c r="D15" s="174" t="str">
        <f>IF(ISBLANK('演奏情報(打楽器)'!D13),"",'演奏情報(打楽器)'!D13)</f>
        <v/>
      </c>
      <c r="E15" s="167">
        <v>24</v>
      </c>
      <c r="F15" s="174" t="str">
        <f>IF(ISBLANK('演奏情報(打楽器)'!F13),"",'演奏情報(打楽器)'!F13)</f>
        <v/>
      </c>
    </row>
    <row r="16" spans="1:35" ht="22" customHeight="1">
      <c r="C16" s="170">
        <v>5</v>
      </c>
      <c r="D16" s="174" t="str">
        <f>IF(ISBLANK('演奏情報(打楽器)'!D14),"",'演奏情報(打楽器)'!D14)</f>
        <v/>
      </c>
      <c r="E16" s="167">
        <v>25</v>
      </c>
      <c r="F16" s="174" t="str">
        <f>IF(ISBLANK('演奏情報(打楽器)'!F14),"",'演奏情報(打楽器)'!F14)</f>
        <v/>
      </c>
    </row>
    <row r="17" spans="3:6" ht="22" customHeight="1">
      <c r="C17" s="170">
        <v>6</v>
      </c>
      <c r="D17" s="174" t="str">
        <f>IF(ISBLANK('演奏情報(打楽器)'!D15),"",'演奏情報(打楽器)'!D15)</f>
        <v/>
      </c>
      <c r="E17" s="167">
        <v>26</v>
      </c>
      <c r="F17" s="174" t="str">
        <f>IF(ISBLANK('演奏情報(打楽器)'!F15),"",'演奏情報(打楽器)'!F15)</f>
        <v/>
      </c>
    </row>
    <row r="18" spans="3:6" ht="22" customHeight="1">
      <c r="C18" s="170">
        <v>7</v>
      </c>
      <c r="D18" s="174" t="str">
        <f>IF(ISBLANK('演奏情報(打楽器)'!D16),"",'演奏情報(打楽器)'!D16)</f>
        <v/>
      </c>
      <c r="E18" s="167">
        <v>27</v>
      </c>
      <c r="F18" s="174" t="str">
        <f>IF(ISBLANK('演奏情報(打楽器)'!F16),"",'演奏情報(打楽器)'!F16)</f>
        <v/>
      </c>
    </row>
    <row r="19" spans="3:6" ht="22" customHeight="1">
      <c r="C19" s="170">
        <v>8</v>
      </c>
      <c r="D19" s="174" t="str">
        <f>IF(ISBLANK('演奏情報(打楽器)'!D17),"",'演奏情報(打楽器)'!D17)</f>
        <v/>
      </c>
      <c r="E19" s="167">
        <v>28</v>
      </c>
      <c r="F19" s="174" t="str">
        <f>IF(ISBLANK('演奏情報(打楽器)'!F17),"",'演奏情報(打楽器)'!F17)</f>
        <v/>
      </c>
    </row>
    <row r="20" spans="3:6" ht="22" customHeight="1">
      <c r="C20" s="170">
        <v>9</v>
      </c>
      <c r="D20" s="174" t="str">
        <f>IF(ISBLANK('演奏情報(打楽器)'!D18),"",'演奏情報(打楽器)'!D18)</f>
        <v/>
      </c>
      <c r="E20" s="167">
        <v>29</v>
      </c>
      <c r="F20" s="174" t="str">
        <f>IF(ISBLANK('演奏情報(打楽器)'!F18),"",'演奏情報(打楽器)'!F18)</f>
        <v/>
      </c>
    </row>
    <row r="21" spans="3:6" ht="22" customHeight="1">
      <c r="C21" s="170">
        <v>10</v>
      </c>
      <c r="D21" s="174" t="str">
        <f>IF(ISBLANK('演奏情報(打楽器)'!D19),"",'演奏情報(打楽器)'!D19)</f>
        <v/>
      </c>
      <c r="E21" s="167">
        <v>30</v>
      </c>
      <c r="F21" s="174" t="str">
        <f>IF(ISBLANK('演奏情報(打楽器)'!F19),"",'演奏情報(打楽器)'!F19)</f>
        <v/>
      </c>
    </row>
    <row r="22" spans="3:6" ht="22" customHeight="1">
      <c r="C22" s="170">
        <v>11</v>
      </c>
      <c r="D22" s="174" t="str">
        <f>IF(ISBLANK('演奏情報(打楽器)'!D20),"",'演奏情報(打楽器)'!D20)</f>
        <v/>
      </c>
      <c r="E22" s="167">
        <v>31</v>
      </c>
      <c r="F22" s="174" t="str">
        <f>IF(ISBLANK('演奏情報(打楽器)'!F20),"",'演奏情報(打楽器)'!F20)</f>
        <v/>
      </c>
    </row>
    <row r="23" spans="3:6" ht="22" customHeight="1">
      <c r="C23" s="170">
        <v>12</v>
      </c>
      <c r="D23" s="174" t="str">
        <f>IF(ISBLANK('演奏情報(打楽器)'!D21),"",'演奏情報(打楽器)'!D21)</f>
        <v/>
      </c>
      <c r="E23" s="167">
        <v>32</v>
      </c>
      <c r="F23" s="174" t="str">
        <f>IF(ISBLANK('演奏情報(打楽器)'!F21),"",'演奏情報(打楽器)'!F21)</f>
        <v/>
      </c>
    </row>
    <row r="24" spans="3:6" ht="22" customHeight="1">
      <c r="C24" s="170">
        <v>13</v>
      </c>
      <c r="D24" s="174" t="str">
        <f>IF(ISBLANK('演奏情報(打楽器)'!D22),"",'演奏情報(打楽器)'!D22)</f>
        <v/>
      </c>
      <c r="E24" s="167">
        <v>33</v>
      </c>
      <c r="F24" s="174" t="str">
        <f>IF(ISBLANK('演奏情報(打楽器)'!F22),"",'演奏情報(打楽器)'!F22)</f>
        <v/>
      </c>
    </row>
    <row r="25" spans="3:6" ht="22" customHeight="1">
      <c r="C25" s="170">
        <v>14</v>
      </c>
      <c r="D25" s="174" t="str">
        <f>IF(ISBLANK('演奏情報(打楽器)'!D23),"",'演奏情報(打楽器)'!D23)</f>
        <v/>
      </c>
      <c r="E25" s="167">
        <v>34</v>
      </c>
      <c r="F25" s="174" t="str">
        <f>IF(ISBLANK('演奏情報(打楽器)'!F23),"",'演奏情報(打楽器)'!F23)</f>
        <v/>
      </c>
    </row>
    <row r="26" spans="3:6" ht="22" customHeight="1">
      <c r="C26" s="170">
        <v>15</v>
      </c>
      <c r="D26" s="174" t="str">
        <f>IF(ISBLANK('演奏情報(打楽器)'!D24),"",'演奏情報(打楽器)'!D24)</f>
        <v/>
      </c>
      <c r="E26" s="167">
        <v>35</v>
      </c>
      <c r="F26" s="174" t="str">
        <f>IF(ISBLANK('演奏情報(打楽器)'!F24),"",'演奏情報(打楽器)'!F24)</f>
        <v/>
      </c>
    </row>
    <row r="27" spans="3:6" ht="22" customHeight="1">
      <c r="C27" s="170">
        <v>16</v>
      </c>
      <c r="D27" s="174" t="str">
        <f>IF(ISBLANK('演奏情報(打楽器)'!D25),"",'演奏情報(打楽器)'!D25)</f>
        <v/>
      </c>
      <c r="E27" s="167">
        <v>36</v>
      </c>
      <c r="F27" s="174" t="str">
        <f>IF(ISBLANK('演奏情報(打楽器)'!F25),"",'演奏情報(打楽器)'!F25)</f>
        <v/>
      </c>
    </row>
    <row r="28" spans="3:6" ht="22" customHeight="1">
      <c r="C28" s="170">
        <v>17</v>
      </c>
      <c r="D28" s="174" t="str">
        <f>IF(ISBLANK('演奏情報(打楽器)'!D26),"",'演奏情報(打楽器)'!D26)</f>
        <v/>
      </c>
      <c r="E28" s="167">
        <v>37</v>
      </c>
      <c r="F28" s="174" t="str">
        <f>IF(ISBLANK('演奏情報(打楽器)'!F26),"",'演奏情報(打楽器)'!F26)</f>
        <v/>
      </c>
    </row>
    <row r="29" spans="3:6" ht="22" customHeight="1">
      <c r="C29" s="170">
        <v>18</v>
      </c>
      <c r="D29" s="174" t="str">
        <f>IF(ISBLANK('演奏情報(打楽器)'!D27),"",'演奏情報(打楽器)'!D27)</f>
        <v/>
      </c>
      <c r="E29" s="167">
        <v>38</v>
      </c>
      <c r="F29" s="174" t="str">
        <f>IF(ISBLANK('演奏情報(打楽器)'!F27),"",'演奏情報(打楽器)'!F27)</f>
        <v/>
      </c>
    </row>
    <row r="30" spans="3:6" ht="22" customHeight="1">
      <c r="C30" s="170">
        <v>19</v>
      </c>
      <c r="D30" s="174" t="str">
        <f>IF(ISBLANK('演奏情報(打楽器)'!D28),"",'演奏情報(打楽器)'!D28)</f>
        <v/>
      </c>
      <c r="E30" s="167">
        <v>39</v>
      </c>
      <c r="F30" s="174" t="str">
        <f>IF(ISBLANK('演奏情報(打楽器)'!F28),"",'演奏情報(打楽器)'!F28)</f>
        <v/>
      </c>
    </row>
    <row r="31" spans="3:6" ht="22" customHeight="1" thickBot="1">
      <c r="C31" s="171">
        <v>20</v>
      </c>
      <c r="D31" s="175" t="str">
        <f>IF(ISBLANK('演奏情報(打楽器)'!D29),"",'演奏情報(打楽器)'!D29)</f>
        <v/>
      </c>
      <c r="E31" s="168">
        <v>40</v>
      </c>
      <c r="F31" s="175" t="str">
        <f>IF(ISBLANK('演奏情報(打楽器)'!F29),"",'演奏情報(打楽器)'!F29)</f>
        <v/>
      </c>
    </row>
    <row r="32" spans="3:6">
      <c r="C32" s="90" t="s">
        <v>318</v>
      </c>
      <c r="D32" s="94"/>
      <c r="E32" s="94"/>
      <c r="F32" s="95"/>
    </row>
    <row r="33" spans="3:6">
      <c r="C33" s="91"/>
      <c r="F33" s="114"/>
    </row>
    <row r="34" spans="3:6">
      <c r="C34" s="91"/>
      <c r="F34" s="114"/>
    </row>
    <row r="35" spans="3:6">
      <c r="C35" s="91"/>
      <c r="F35" s="114"/>
    </row>
    <row r="36" spans="3:6">
      <c r="C36" s="91"/>
      <c r="F36" s="114"/>
    </row>
    <row r="37" spans="3:6">
      <c r="C37" s="91"/>
      <c r="F37" s="114"/>
    </row>
    <row r="38" spans="3:6">
      <c r="C38" s="91"/>
      <c r="F38" s="114"/>
    </row>
    <row r="39" spans="3:6">
      <c r="C39" s="91"/>
      <c r="F39" s="114"/>
    </row>
    <row r="40" spans="3:6">
      <c r="C40" s="91"/>
      <c r="F40" s="114"/>
    </row>
    <row r="41" spans="3:6">
      <c r="C41" s="91"/>
      <c r="F41" s="114"/>
    </row>
    <row r="42" spans="3:6">
      <c r="C42" s="91"/>
      <c r="F42" s="114"/>
    </row>
    <row r="43" spans="3:6">
      <c r="C43" s="91"/>
      <c r="F43" s="114"/>
    </row>
    <row r="44" spans="3:6">
      <c r="C44" s="91"/>
      <c r="F44" s="114"/>
    </row>
    <row r="45" spans="3:6">
      <c r="C45" s="91"/>
      <c r="F45" s="114"/>
    </row>
    <row r="46" spans="3:6">
      <c r="C46" s="91"/>
      <c r="F46" s="114"/>
    </row>
    <row r="47" spans="3:6">
      <c r="C47" s="91"/>
      <c r="F47" s="114"/>
    </row>
    <row r="48" spans="3:6">
      <c r="C48" s="91"/>
      <c r="F48" s="114"/>
    </row>
    <row r="49" spans="3:6">
      <c r="C49" s="91"/>
      <c r="F49" s="114"/>
    </row>
    <row r="50" spans="3:6">
      <c r="C50" s="91"/>
      <c r="F50" s="114"/>
    </row>
    <row r="51" spans="3:6" ht="16" thickBot="1">
      <c r="C51" s="92"/>
      <c r="D51" s="115"/>
      <c r="E51" s="115"/>
      <c r="F51" s="116"/>
    </row>
  </sheetData>
  <sheetProtection algorithmName="SHA-512" hashValue="r8ah0783/T5aPwN3JdxOosabwofGItX+5NacpiDuzbHeG7+Chj6UB6TAur7pLcSKZAFhkbHJBMLTNjI8tid5TQ==" saltValue="EMF5R+udwWpfOUCy86F2sg==" spinCount="100000" sheet="1" objects="1" scenarios="1" selectLockedCells="1"/>
  <mergeCells count="1">
    <mergeCell ref="D9:E9"/>
  </mergeCells>
  <phoneticPr fontId="6"/>
  <printOptions horizontalCentered="1" verticalCentered="1"/>
  <pageMargins left="0.56496062999999996" right="0.56496062999999996" top="0.56496062999999996" bottom="0.56496062999999996" header="0.31496062992126" footer="0.31496062992126"/>
  <pageSetup paperSize="9" scale="87" orientation="portrait" horizontalDpi="0"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5AB07-28BB-9F40-A4F5-76896DA19B87}">
  <sheetPr>
    <tabColor rgb="FF00B0F0"/>
    <pageSetUpPr fitToPage="1"/>
  </sheetPr>
  <dimension ref="A1:AS43"/>
  <sheetViews>
    <sheetView showGridLines="0" showRowColHeaders="0" topLeftCell="C1" zoomScale="110" zoomScaleNormal="110" workbookViewId="0">
      <pane ySplit="5" topLeftCell="A6" activePane="bottomLeft" state="frozen"/>
      <selection activeCell="E10" sqref="E10:L12"/>
      <selection pane="bottomLeft" activeCell="C5" sqref="C5"/>
    </sheetView>
  </sheetViews>
  <sheetFormatPr baseColWidth="10" defaultRowHeight="15"/>
  <cols>
    <col min="1" max="1" width="7.1640625" style="3" hidden="1" customWidth="1"/>
    <col min="2" max="2" width="9.5" style="3" hidden="1" customWidth="1"/>
    <col min="3" max="4" width="2.33203125" style="3" customWidth="1"/>
    <col min="5" max="5" width="3.83203125" style="3" customWidth="1"/>
    <col min="6" max="6" width="6.1640625" style="3" customWidth="1"/>
    <col min="7" max="7" width="4.6640625" style="3" customWidth="1"/>
    <col min="8" max="8" width="10" style="3" customWidth="1"/>
    <col min="9" max="9" width="12.33203125" style="3" customWidth="1"/>
    <col min="10" max="10" width="7.83203125" style="3" customWidth="1"/>
    <col min="11" max="11" width="7" style="3" customWidth="1"/>
    <col min="12" max="12" width="11" style="3" customWidth="1"/>
    <col min="13" max="13" width="6.83203125" style="3" customWidth="1"/>
    <col min="14" max="14" width="4.33203125" style="3" customWidth="1"/>
    <col min="15" max="15" width="7.33203125" style="3" customWidth="1"/>
    <col min="16" max="22" width="3.6640625" style="3" customWidth="1"/>
    <col min="23" max="23" width="12" style="3" customWidth="1"/>
    <col min="24" max="28" width="2.83203125" style="3" customWidth="1"/>
    <col min="29" max="29" width="5.83203125" style="3" customWidth="1"/>
    <col min="30" max="45" width="3" style="3" customWidth="1"/>
    <col min="46" max="16384" width="10.83203125" style="3"/>
  </cols>
  <sheetData>
    <row r="1" spans="1:45" s="51" customFormat="1" ht="24" customHeight="1">
      <c r="D1" s="54" t="s">
        <v>128</v>
      </c>
    </row>
    <row r="2" spans="1:45" s="1" customFormat="1" ht="22">
      <c r="D2" s="2" t="str">
        <f>基本情報!B20</f>
        <v>第57回 北九州アンサンブルコンテスト</v>
      </c>
    </row>
    <row r="3" spans="1:45" s="49" customFormat="1" ht="3" customHeight="1"/>
    <row r="4" spans="1:45" s="1" customFormat="1" ht="24">
      <c r="D4" s="52" t="s">
        <v>249</v>
      </c>
      <c r="AS4" s="84" t="s">
        <v>215</v>
      </c>
    </row>
    <row r="5" spans="1:45">
      <c r="C5" s="145"/>
    </row>
    <row r="7" spans="1:45" ht="16" thickBot="1">
      <c r="H7" s="3" t="s">
        <v>121</v>
      </c>
    </row>
    <row r="8" spans="1:45" ht="16" thickTop="1">
      <c r="A8" s="5">
        <v>1</v>
      </c>
      <c r="B8" s="5"/>
      <c r="E8" s="398" t="s">
        <v>31</v>
      </c>
      <c r="F8" s="398"/>
      <c r="G8" s="6"/>
      <c r="H8" s="397" t="s">
        <v>20</v>
      </c>
      <c r="I8" s="378">
        <f>基本情報!C19</f>
        <v>45584</v>
      </c>
      <c r="J8" s="378"/>
      <c r="K8" s="379"/>
      <c r="L8" s="388" t="s">
        <v>32</v>
      </c>
      <c r="M8" s="389"/>
      <c r="N8" s="389"/>
      <c r="O8" s="389"/>
      <c r="P8" s="389"/>
      <c r="Q8" s="389"/>
      <c r="R8" s="389"/>
      <c r="S8" s="389"/>
      <c r="T8" s="389"/>
      <c r="U8" s="389"/>
      <c r="V8" s="389"/>
      <c r="W8" s="389"/>
    </row>
    <row r="9" spans="1:45" ht="13" customHeight="1" thickBot="1">
      <c r="A9" s="3">
        <v>1</v>
      </c>
      <c r="E9" s="7"/>
      <c r="F9" s="7"/>
      <c r="G9" s="8"/>
      <c r="H9" s="390"/>
      <c r="I9" s="380"/>
      <c r="J9" s="380"/>
      <c r="K9" s="381"/>
      <c r="L9" s="388"/>
      <c r="M9" s="389"/>
      <c r="N9" s="389"/>
      <c r="O9" s="389"/>
      <c r="P9" s="389"/>
      <c r="Q9" s="389"/>
      <c r="R9" s="389"/>
      <c r="S9" s="389"/>
      <c r="T9" s="389"/>
      <c r="U9" s="389"/>
      <c r="V9" s="389"/>
      <c r="W9" s="389"/>
    </row>
    <row r="10" spans="1:45" ht="15" customHeight="1" thickTop="1">
      <c r="A10" s="3">
        <v>2</v>
      </c>
      <c r="E10" s="390" t="s">
        <v>18</v>
      </c>
      <c r="F10" s="391"/>
      <c r="G10" s="376" t="str">
        <f>基本情報!B20</f>
        <v>第57回 北九州アンサンブルコンテスト</v>
      </c>
      <c r="H10" s="372"/>
      <c r="I10" s="372"/>
      <c r="J10" s="372"/>
      <c r="K10" s="372"/>
      <c r="L10" s="396" t="s">
        <v>19</v>
      </c>
      <c r="M10" s="370" t="str">
        <f>基本情報!B21</f>
        <v>黒崎ひびしんホール</v>
      </c>
      <c r="N10" s="370"/>
      <c r="O10" s="370"/>
      <c r="P10" s="370"/>
      <c r="Q10" s="370"/>
      <c r="R10" s="370"/>
      <c r="S10" s="370"/>
      <c r="T10" s="370"/>
      <c r="U10" s="370"/>
      <c r="V10" s="371"/>
      <c r="W10" s="399" t="s">
        <v>21</v>
      </c>
      <c r="X10" s="400"/>
      <c r="Y10" s="400"/>
      <c r="Z10" s="299"/>
      <c r="AA10" s="300"/>
      <c r="AB10" s="300"/>
      <c r="AC10" s="377" t="s">
        <v>17</v>
      </c>
      <c r="AD10" s="271" t="s">
        <v>25</v>
      </c>
      <c r="AE10" s="271"/>
      <c r="AF10" s="271"/>
      <c r="AG10" s="271"/>
      <c r="AH10" s="271"/>
      <c r="AI10" s="369" t="s">
        <v>26</v>
      </c>
      <c r="AJ10" s="271"/>
      <c r="AK10" s="271"/>
      <c r="AL10" s="271"/>
      <c r="AM10" s="271"/>
      <c r="AN10" s="271"/>
      <c r="AO10" s="271"/>
      <c r="AP10" s="271"/>
      <c r="AQ10" s="271"/>
      <c r="AR10" s="271"/>
    </row>
    <row r="11" spans="1:45" ht="15" customHeight="1">
      <c r="A11" s="3" t="s">
        <v>12</v>
      </c>
      <c r="B11" s="3">
        <f>演奏情報!B29</f>
        <v>1</v>
      </c>
      <c r="E11" s="392"/>
      <c r="F11" s="393"/>
      <c r="G11" s="372"/>
      <c r="H11" s="372"/>
      <c r="I11" s="372"/>
      <c r="J11" s="372"/>
      <c r="K11" s="372"/>
      <c r="L11" s="393"/>
      <c r="M11" s="372"/>
      <c r="N11" s="372"/>
      <c r="O11" s="372"/>
      <c r="P11" s="372"/>
      <c r="Q11" s="372"/>
      <c r="R11" s="372"/>
      <c r="S11" s="372"/>
      <c r="T11" s="372"/>
      <c r="U11" s="372"/>
      <c r="V11" s="373"/>
      <c r="W11" s="399"/>
      <c r="X11" s="400"/>
      <c r="Y11" s="400"/>
      <c r="Z11" s="299"/>
      <c r="AA11" s="300"/>
      <c r="AB11" s="300"/>
      <c r="AC11" s="377"/>
      <c r="AD11" s="271"/>
      <c r="AE11" s="271"/>
      <c r="AF11" s="271"/>
      <c r="AG11" s="271"/>
      <c r="AH11" s="271"/>
      <c r="AI11" s="369"/>
      <c r="AJ11" s="271"/>
      <c r="AK11" s="271"/>
      <c r="AL11" s="271"/>
      <c r="AM11" s="271"/>
      <c r="AN11" s="271"/>
      <c r="AO11" s="271"/>
      <c r="AP11" s="271"/>
      <c r="AQ11" s="271"/>
      <c r="AR11" s="271"/>
    </row>
    <row r="12" spans="1:45" ht="15" customHeight="1">
      <c r="A12" s="3" t="s">
        <v>119</v>
      </c>
      <c r="B12" s="3">
        <f>COUNTIF(演奏情報!C30:C31,1)</f>
        <v>0</v>
      </c>
      <c r="E12" s="392"/>
      <c r="F12" s="393"/>
      <c r="G12" s="372"/>
      <c r="H12" s="372"/>
      <c r="I12" s="372"/>
      <c r="J12" s="372"/>
      <c r="K12" s="372"/>
      <c r="L12" s="393"/>
      <c r="M12" s="372"/>
      <c r="N12" s="372"/>
      <c r="O12" s="372"/>
      <c r="P12" s="372"/>
      <c r="Q12" s="372"/>
      <c r="R12" s="372"/>
      <c r="S12" s="372"/>
      <c r="T12" s="372"/>
      <c r="U12" s="372"/>
      <c r="V12" s="373"/>
      <c r="W12" s="399" t="s">
        <v>22</v>
      </c>
      <c r="X12" s="400"/>
      <c r="Y12" s="400"/>
      <c r="Z12" s="299"/>
      <c r="AA12" s="300"/>
      <c r="AB12" s="300"/>
      <c r="AC12" s="377" t="s">
        <v>16</v>
      </c>
      <c r="AD12" s="271"/>
      <c r="AE12" s="271"/>
      <c r="AF12" s="271"/>
      <c r="AG12" s="271"/>
      <c r="AH12" s="271"/>
      <c r="AI12" s="369"/>
      <c r="AJ12" s="271"/>
      <c r="AK12" s="271"/>
      <c r="AL12" s="271"/>
      <c r="AM12" s="271"/>
      <c r="AN12" s="271"/>
      <c r="AO12" s="271"/>
      <c r="AP12" s="271"/>
      <c r="AQ12" s="271"/>
      <c r="AR12" s="271"/>
    </row>
    <row r="13" spans="1:45" ht="13" customHeight="1">
      <c r="A13" s="3" t="s">
        <v>120</v>
      </c>
      <c r="B13" s="3">
        <f>COUNTIF(演奏情報!C32:C38,2)</f>
        <v>0</v>
      </c>
      <c r="E13" s="392" t="s">
        <v>42</v>
      </c>
      <c r="F13" s="393"/>
      <c r="G13" s="404" t="s">
        <v>107</v>
      </c>
      <c r="H13" s="401">
        <f>基本情報!C22</f>
        <v>45620</v>
      </c>
      <c r="I13" s="401"/>
      <c r="J13" s="382">
        <f>基本情報!D23</f>
        <v>1</v>
      </c>
      <c r="K13" s="385" t="s">
        <v>29</v>
      </c>
      <c r="L13" s="393" t="s">
        <v>43</v>
      </c>
      <c r="M13" s="372" t="s">
        <v>28</v>
      </c>
      <c r="N13" s="372"/>
      <c r="O13" s="372"/>
      <c r="P13" s="372"/>
      <c r="Q13" s="372"/>
      <c r="R13" s="372"/>
      <c r="S13" s="372"/>
      <c r="T13" s="372"/>
      <c r="U13" s="372"/>
      <c r="V13" s="373"/>
      <c r="W13" s="399"/>
      <c r="X13" s="400"/>
      <c r="Y13" s="400"/>
      <c r="Z13" s="299"/>
      <c r="AA13" s="300"/>
      <c r="AB13" s="300"/>
      <c r="AC13" s="377"/>
      <c r="AD13" s="271"/>
      <c r="AE13" s="271"/>
      <c r="AF13" s="271"/>
      <c r="AG13" s="271"/>
      <c r="AH13" s="271"/>
      <c r="AI13" s="369"/>
      <c r="AJ13" s="271"/>
      <c r="AK13" s="271"/>
      <c r="AL13" s="271"/>
      <c r="AM13" s="271"/>
      <c r="AN13" s="271"/>
      <c r="AO13" s="271"/>
      <c r="AP13" s="271"/>
      <c r="AQ13" s="271"/>
      <c r="AR13" s="271"/>
    </row>
    <row r="14" spans="1:45" ht="7" customHeight="1">
      <c r="E14" s="392"/>
      <c r="F14" s="393"/>
      <c r="G14" s="405"/>
      <c r="H14" s="402"/>
      <c r="I14" s="402"/>
      <c r="J14" s="383"/>
      <c r="K14" s="386"/>
      <c r="L14" s="393"/>
      <c r="M14" s="372"/>
      <c r="N14" s="372"/>
      <c r="O14" s="372"/>
      <c r="P14" s="372"/>
      <c r="Q14" s="372"/>
      <c r="R14" s="372"/>
      <c r="S14" s="372"/>
      <c r="T14" s="372"/>
      <c r="U14" s="372"/>
      <c r="V14" s="373"/>
      <c r="W14" s="399" t="s">
        <v>23</v>
      </c>
      <c r="X14" s="400"/>
      <c r="Y14" s="400"/>
      <c r="Z14" s="299"/>
      <c r="AA14" s="300"/>
      <c r="AB14" s="300"/>
      <c r="AC14" s="377" t="s">
        <v>24</v>
      </c>
      <c r="AD14" s="271"/>
      <c r="AE14" s="271"/>
      <c r="AF14" s="271"/>
      <c r="AG14" s="271"/>
      <c r="AH14" s="271"/>
      <c r="AI14" s="271" t="s">
        <v>27</v>
      </c>
      <c r="AJ14" s="271"/>
      <c r="AK14" s="271"/>
      <c r="AL14" s="271"/>
      <c r="AM14" s="271"/>
      <c r="AN14" s="271"/>
      <c r="AO14" s="271"/>
      <c r="AP14" s="271"/>
      <c r="AQ14" s="271"/>
      <c r="AR14" s="271"/>
    </row>
    <row r="15" spans="1:45" ht="7" customHeight="1">
      <c r="E15" s="392"/>
      <c r="F15" s="393"/>
      <c r="G15" s="405" t="s">
        <v>108</v>
      </c>
      <c r="H15" s="402">
        <f>基本情報!C23</f>
        <v>45620</v>
      </c>
      <c r="I15" s="402"/>
      <c r="J15" s="383"/>
      <c r="K15" s="386"/>
      <c r="L15" s="393"/>
      <c r="M15" s="372"/>
      <c r="N15" s="372"/>
      <c r="O15" s="372"/>
      <c r="P15" s="372"/>
      <c r="Q15" s="372"/>
      <c r="R15" s="372"/>
      <c r="S15" s="372"/>
      <c r="T15" s="372"/>
      <c r="U15" s="372"/>
      <c r="V15" s="373"/>
      <c r="W15" s="399"/>
      <c r="X15" s="400"/>
      <c r="Y15" s="400"/>
      <c r="Z15" s="299"/>
      <c r="AA15" s="300"/>
      <c r="AB15" s="300"/>
      <c r="AC15" s="377"/>
      <c r="AD15" s="271"/>
      <c r="AE15" s="271"/>
      <c r="AF15" s="271"/>
      <c r="AG15" s="271"/>
      <c r="AH15" s="271"/>
      <c r="AI15" s="271"/>
      <c r="AJ15" s="271"/>
      <c r="AK15" s="271"/>
      <c r="AL15" s="271"/>
      <c r="AM15" s="271"/>
      <c r="AN15" s="271"/>
      <c r="AO15" s="271"/>
      <c r="AP15" s="271"/>
      <c r="AQ15" s="271"/>
      <c r="AR15" s="271"/>
    </row>
    <row r="16" spans="1:45" ht="13" customHeight="1" thickBot="1">
      <c r="E16" s="394"/>
      <c r="F16" s="395"/>
      <c r="G16" s="406"/>
      <c r="H16" s="403"/>
      <c r="I16" s="403"/>
      <c r="J16" s="384"/>
      <c r="K16" s="387"/>
      <c r="L16" s="395"/>
      <c r="M16" s="374"/>
      <c r="N16" s="374"/>
      <c r="O16" s="374"/>
      <c r="P16" s="374"/>
      <c r="Q16" s="374"/>
      <c r="R16" s="374"/>
      <c r="S16" s="374"/>
      <c r="T16" s="374"/>
      <c r="U16" s="374"/>
      <c r="V16" s="375"/>
      <c r="W16" s="399"/>
      <c r="X16" s="400"/>
      <c r="Y16" s="400"/>
      <c r="Z16" s="299"/>
      <c r="AA16" s="300"/>
      <c r="AB16" s="300"/>
      <c r="AC16" s="377"/>
      <c r="AD16" s="271"/>
      <c r="AE16" s="271"/>
      <c r="AF16" s="271"/>
      <c r="AG16" s="271"/>
      <c r="AH16" s="271"/>
      <c r="AI16" s="271"/>
      <c r="AJ16" s="271"/>
      <c r="AK16" s="271"/>
      <c r="AL16" s="271"/>
      <c r="AM16" s="271"/>
      <c r="AN16" s="271"/>
      <c r="AO16" s="271"/>
      <c r="AP16" s="271"/>
      <c r="AQ16" s="271"/>
      <c r="AR16" s="271"/>
    </row>
    <row r="17" spans="1:44" ht="13" customHeight="1" thickTop="1" thickBot="1"/>
    <row r="18" spans="1:44" ht="15" customHeight="1" thickTop="1">
      <c r="E18" s="417" t="s">
        <v>0</v>
      </c>
      <c r="F18" s="418"/>
      <c r="G18" s="418"/>
      <c r="H18" s="418"/>
      <c r="I18" s="418"/>
      <c r="J18" s="418"/>
      <c r="K18" s="418" t="s">
        <v>41</v>
      </c>
      <c r="L18" s="418"/>
      <c r="M18" s="418"/>
      <c r="N18" s="421" t="s">
        <v>1</v>
      </c>
      <c r="O18" s="421"/>
      <c r="P18" s="421" t="s">
        <v>2</v>
      </c>
      <c r="Q18" s="421"/>
      <c r="R18" s="421"/>
      <c r="S18" s="421"/>
      <c r="T18" s="421"/>
      <c r="U18" s="421"/>
      <c r="V18" s="363" t="s">
        <v>6</v>
      </c>
      <c r="W18" s="363"/>
      <c r="X18" s="363"/>
      <c r="Y18" s="363" t="s">
        <v>8</v>
      </c>
      <c r="Z18" s="363"/>
      <c r="AA18" s="363" t="s">
        <v>8</v>
      </c>
      <c r="AB18" s="365"/>
      <c r="AC18" s="9" t="s">
        <v>11</v>
      </c>
      <c r="AD18" s="367" t="s">
        <v>30</v>
      </c>
      <c r="AE18" s="367"/>
      <c r="AF18" s="367"/>
      <c r="AG18" s="367"/>
      <c r="AH18" s="367"/>
      <c r="AI18" s="367"/>
      <c r="AJ18" s="361" t="s">
        <v>14</v>
      </c>
      <c r="AK18" s="361" t="s">
        <v>15</v>
      </c>
      <c r="AL18" s="361"/>
      <c r="AM18" s="361"/>
      <c r="AN18" s="361"/>
      <c r="AO18" s="361"/>
      <c r="AP18" s="361"/>
      <c r="AQ18" s="361"/>
      <c r="AR18" s="361"/>
    </row>
    <row r="19" spans="1:44" ht="15" customHeight="1" thickBot="1">
      <c r="E19" s="419"/>
      <c r="F19" s="420"/>
      <c r="G19" s="420"/>
      <c r="H19" s="420"/>
      <c r="I19" s="420"/>
      <c r="J19" s="420"/>
      <c r="K19" s="420"/>
      <c r="L19" s="420"/>
      <c r="M19" s="420"/>
      <c r="N19" s="362"/>
      <c r="O19" s="362"/>
      <c r="P19" s="362"/>
      <c r="Q19" s="362"/>
      <c r="R19" s="362"/>
      <c r="S19" s="362"/>
      <c r="T19" s="362"/>
      <c r="U19" s="362"/>
      <c r="V19" s="364" t="s">
        <v>7</v>
      </c>
      <c r="W19" s="364"/>
      <c r="X19" s="364"/>
      <c r="Y19" s="364" t="s">
        <v>9</v>
      </c>
      <c r="Z19" s="364"/>
      <c r="AA19" s="364" t="s">
        <v>10</v>
      </c>
      <c r="AB19" s="366"/>
      <c r="AC19" s="10" t="s">
        <v>12</v>
      </c>
      <c r="AD19" s="368" t="s">
        <v>13</v>
      </c>
      <c r="AE19" s="368"/>
      <c r="AF19" s="368"/>
      <c r="AG19" s="368"/>
      <c r="AH19" s="368"/>
      <c r="AI19" s="368"/>
      <c r="AJ19" s="362"/>
      <c r="AK19" s="362"/>
      <c r="AL19" s="362"/>
      <c r="AM19" s="362"/>
      <c r="AN19" s="362"/>
      <c r="AO19" s="362"/>
      <c r="AP19" s="362"/>
      <c r="AQ19" s="362"/>
      <c r="AR19" s="362"/>
    </row>
    <row r="20" spans="1:44" ht="29" customHeight="1">
      <c r="A20" s="3">
        <f>(A8-1)*10+1</f>
        <v>1</v>
      </c>
      <c r="E20" s="340">
        <f>(A8-1)*10+1</f>
        <v>1</v>
      </c>
      <c r="F20" s="342" t="str">
        <f>IF(A20&gt;$B$11,"",IF(CHOOSE(VLOOKUP(A20,演奏情報!$B$30:$K$37,2,FALSE),演奏情報!$E$30,演奏情報!$E$31)=0,"",CHOOSE(VLOOKUP(A20,演奏情報!$B$30:$K$37,2,FALSE),演奏情報!$E$30,演奏情報!$E$31)))</f>
        <v/>
      </c>
      <c r="G20" s="342"/>
      <c r="H20" s="342"/>
      <c r="I20" s="342"/>
      <c r="J20" s="342"/>
      <c r="K20" s="343"/>
      <c r="L20" s="343"/>
      <c r="M20" s="343"/>
      <c r="N20" s="344" t="s">
        <v>5</v>
      </c>
      <c r="O20" s="11" t="s">
        <v>3</v>
      </c>
      <c r="P20" s="346" t="str">
        <f>IF(OR(F20="",F20="Aパートは必ず選択してください"),"",IF(A20&gt;$B$11,"",IF(OR(ISBLANK(VLOOKUP(A20,演奏情報!$B$30:$K$37,5,FALSE)),VLOOKUP(A20,演奏情報!$B$30:$K$37,5,FALSE)=" "),"",VLOOKUP(A20,演奏情報!$B$30:$K$37,5,FALSE))))</f>
        <v/>
      </c>
      <c r="Q20" s="347"/>
      <c r="R20" s="347"/>
      <c r="S20" s="347"/>
      <c r="T20" s="347"/>
      <c r="U20" s="348"/>
      <c r="V20" s="335" t="str">
        <f>IF(F20="","",団体情報!$D$9)</f>
        <v/>
      </c>
      <c r="W20" s="335"/>
      <c r="X20" s="335"/>
      <c r="Y20" s="337" t="str">
        <f>IF(OR(F20="",F20="Aパートは必ず選択してください"),"",IF(A20&gt;$B$11,"",IF(OR(ISBLANK(VLOOKUP(A20,演奏情報!$B$30:$K$37,7,FALSE)),VLOOKUP(A20,演奏情報!$B$30:$K$37,7,FALSE)=" "),"",VLOOKUP(A20,演奏情報!$B$30:$K$37,7,FALSE))))</f>
        <v/>
      </c>
      <c r="Z20" s="338"/>
      <c r="AA20" s="337" t="str">
        <f>IF(F20="","",1)</f>
        <v/>
      </c>
      <c r="AB20" s="339"/>
      <c r="AC20" s="12"/>
      <c r="AD20" s="333"/>
      <c r="AE20" s="324"/>
      <c r="AF20" s="326"/>
      <c r="AG20" s="333"/>
      <c r="AH20" s="324"/>
      <c r="AI20" s="326"/>
      <c r="AJ20" s="294"/>
      <c r="AK20" s="333"/>
      <c r="AL20" s="324"/>
      <c r="AM20" s="324"/>
      <c r="AN20" s="324"/>
      <c r="AO20" s="324"/>
      <c r="AP20" s="324"/>
      <c r="AQ20" s="324"/>
      <c r="AR20" s="326"/>
    </row>
    <row r="21" spans="1:44" ht="29" customHeight="1" thickBot="1">
      <c r="E21" s="359"/>
      <c r="F21" s="351" t="str">
        <f>IF(F20="","",IF(A20&gt;$B$11,"",IF(CHOOSE(VLOOKUP(A20,演奏情報!$B$30:$K$37,2,FALSE),$B$12,$B$13)=1,"",IF(VLOOKUP(A20,演奏情報!$B$30:$K$37,4,FALSE)=F20,"",VLOOKUP(A20,演奏情報!$B$30:$K$37,4,FALSE)))))</f>
        <v/>
      </c>
      <c r="G21" s="351"/>
      <c r="H21" s="351"/>
      <c r="I21" s="351"/>
      <c r="J21" s="351"/>
      <c r="K21" s="352"/>
      <c r="L21" s="352"/>
      <c r="M21" s="352"/>
      <c r="N21" s="360"/>
      <c r="O21" s="13" t="s">
        <v>4</v>
      </c>
      <c r="P21" s="353" t="str">
        <f>IF(F20="","",IF(A20&gt;$B$11,"",IF(OR(ISBLANK(VLOOKUP(A20,演奏情報!$B$30:$K$37,6,FALSE)),VLOOKUP(A20,演奏情報!$B$30:$K$37,6,FALSE)=""),"","("&amp;VLOOKUP(A20,演奏情報!$B$30:$K$37,6,FALSE)&amp;")")))</f>
        <v/>
      </c>
      <c r="Q21" s="354"/>
      <c r="R21" s="354"/>
      <c r="S21" s="354"/>
      <c r="T21" s="354"/>
      <c r="U21" s="355"/>
      <c r="V21" s="358"/>
      <c r="W21" s="358"/>
      <c r="X21" s="358"/>
      <c r="Y21" s="14"/>
      <c r="Z21" s="15" t="s">
        <v>16</v>
      </c>
      <c r="AA21" s="14"/>
      <c r="AB21" s="16" t="s">
        <v>17</v>
      </c>
      <c r="AC21" s="17" t="s">
        <v>17</v>
      </c>
      <c r="AD21" s="356"/>
      <c r="AE21" s="349"/>
      <c r="AF21" s="350"/>
      <c r="AG21" s="356"/>
      <c r="AH21" s="349"/>
      <c r="AI21" s="350"/>
      <c r="AJ21" s="357"/>
      <c r="AK21" s="356"/>
      <c r="AL21" s="349"/>
      <c r="AM21" s="349"/>
      <c r="AN21" s="349"/>
      <c r="AO21" s="349"/>
      <c r="AP21" s="349"/>
      <c r="AQ21" s="349"/>
      <c r="AR21" s="350"/>
    </row>
    <row r="22" spans="1:44" ht="29" customHeight="1">
      <c r="A22" s="3">
        <f>A20+1</f>
        <v>2</v>
      </c>
      <c r="E22" s="340">
        <f>E20+1</f>
        <v>2</v>
      </c>
      <c r="F22" s="342" t="str">
        <f>IF(A22&gt;$B$11,"",IF(CHOOSE(VLOOKUP(A22,演奏情報!$B$30:$K$37,2,FALSE),演奏情報!$E$30,演奏情報!$E$31)=0,"",CHOOSE(VLOOKUP(A22,演奏情報!$B$30:$K$37,2,FALSE),演奏情報!$E$30,演奏情報!$E$31)))</f>
        <v/>
      </c>
      <c r="G22" s="342"/>
      <c r="H22" s="342"/>
      <c r="I22" s="342"/>
      <c r="J22" s="342"/>
      <c r="K22" s="343"/>
      <c r="L22" s="343"/>
      <c r="M22" s="343"/>
      <c r="N22" s="344" t="s">
        <v>5</v>
      </c>
      <c r="O22" s="11" t="s">
        <v>3</v>
      </c>
      <c r="P22" s="346" t="str">
        <f>IF(F22="","",IF(A22&gt;$B$11,"",IF(OR(ISBLANK(VLOOKUP(A22,演奏情報!$B$30:$K$37,5,FALSE)),VLOOKUP(A22,演奏情報!$B$30:$K$37,5,FALSE)=" "),"",VLOOKUP(A22,演奏情報!$B$30:$K$37,5,FALSE))))</f>
        <v/>
      </c>
      <c r="Q22" s="347"/>
      <c r="R22" s="347"/>
      <c r="S22" s="347"/>
      <c r="T22" s="347"/>
      <c r="U22" s="348"/>
      <c r="V22" s="335" t="str">
        <f>IF(F22="","",団体情報!$D$9)</f>
        <v/>
      </c>
      <c r="W22" s="335"/>
      <c r="X22" s="335"/>
      <c r="Y22" s="337" t="str">
        <f>IF(F22="","",IF(A22&gt;$B$11,"",IF(OR(ISBLANK(VLOOKUP(A22,演奏情報!$B$30:$K$37,7,FALSE)),VLOOKUP(A22,演奏情報!$B$30:$K$37,7,FALSE)=" "),"",VLOOKUP(A22,演奏情報!$B$30:$K$37,7,FALSE))))</f>
        <v/>
      </c>
      <c r="Z22" s="338"/>
      <c r="AA22" s="337" t="str">
        <f>IF(F22="","",1)</f>
        <v/>
      </c>
      <c r="AB22" s="339"/>
      <c r="AC22" s="12"/>
      <c r="AD22" s="333"/>
      <c r="AE22" s="324"/>
      <c r="AF22" s="326"/>
      <c r="AG22" s="333"/>
      <c r="AH22" s="324"/>
      <c r="AI22" s="326"/>
      <c r="AJ22" s="294"/>
      <c r="AK22" s="333"/>
      <c r="AL22" s="324"/>
      <c r="AM22" s="324"/>
      <c r="AN22" s="324"/>
      <c r="AO22" s="324"/>
      <c r="AP22" s="324"/>
      <c r="AQ22" s="324"/>
      <c r="AR22" s="326"/>
    </row>
    <row r="23" spans="1:44" ht="29" customHeight="1" thickBot="1">
      <c r="E23" s="359"/>
      <c r="F23" s="351" t="str">
        <f>IF(F22="","",IF(A22&gt;$B$11,"",IF(CHOOSE(VLOOKUP(A22,演奏情報!$B$30:$K$37,2,FALSE),$B$12,$B$13)=1,"",IF(VLOOKUP(A22,演奏情報!$B$30:$K$37,4,FALSE)=F22,"",VLOOKUP(A22,演奏情報!$B$30:$K$37,4,FALSE)))))</f>
        <v/>
      </c>
      <c r="G23" s="351"/>
      <c r="H23" s="351"/>
      <c r="I23" s="351"/>
      <c r="J23" s="351"/>
      <c r="K23" s="352"/>
      <c r="L23" s="352"/>
      <c r="M23" s="352"/>
      <c r="N23" s="360"/>
      <c r="O23" s="13" t="s">
        <v>4</v>
      </c>
      <c r="P23" s="353" t="str">
        <f>IF(F22="","",IF(A22&gt;$B$11,"",IF(OR(ISBLANK(VLOOKUP(A22,演奏情報!$B$30:$K$37,6,FALSE)),VLOOKUP(A22,演奏情報!$B$30:$K$37,6,FALSE)=""),"","("&amp;VLOOKUP(A22,演奏情報!$B$30:$K$37,6,FALSE)&amp;")")))</f>
        <v/>
      </c>
      <c r="Q23" s="354"/>
      <c r="R23" s="354"/>
      <c r="S23" s="354"/>
      <c r="T23" s="354"/>
      <c r="U23" s="355"/>
      <c r="V23" s="358"/>
      <c r="W23" s="358"/>
      <c r="X23" s="358"/>
      <c r="Y23" s="14"/>
      <c r="Z23" s="15" t="s">
        <v>16</v>
      </c>
      <c r="AA23" s="14"/>
      <c r="AB23" s="16" t="s">
        <v>17</v>
      </c>
      <c r="AC23" s="17" t="s">
        <v>17</v>
      </c>
      <c r="AD23" s="356"/>
      <c r="AE23" s="349"/>
      <c r="AF23" s="350"/>
      <c r="AG23" s="356"/>
      <c r="AH23" s="349"/>
      <c r="AI23" s="350"/>
      <c r="AJ23" s="357"/>
      <c r="AK23" s="356"/>
      <c r="AL23" s="349"/>
      <c r="AM23" s="349"/>
      <c r="AN23" s="349"/>
      <c r="AO23" s="349"/>
      <c r="AP23" s="349"/>
      <c r="AQ23" s="349"/>
      <c r="AR23" s="350"/>
    </row>
    <row r="24" spans="1:44" ht="29" customHeight="1">
      <c r="A24" s="3">
        <f>A22+1</f>
        <v>3</v>
      </c>
      <c r="E24" s="340">
        <f>E22+1</f>
        <v>3</v>
      </c>
      <c r="F24" s="342" t="str">
        <f>IF(A24&gt;$B$11,"",IF(CHOOSE(VLOOKUP(A24,演奏情報!$B$30:$K$37,2,FALSE),演奏情報!$E$30,演奏情報!$E$31)=0,"",CHOOSE(VLOOKUP(A24,演奏情報!$B$30:$K$37,2,FALSE),演奏情報!$E$30,演奏情報!$E$31)))</f>
        <v/>
      </c>
      <c r="G24" s="342"/>
      <c r="H24" s="342"/>
      <c r="I24" s="342"/>
      <c r="J24" s="342"/>
      <c r="K24" s="343"/>
      <c r="L24" s="343"/>
      <c r="M24" s="343"/>
      <c r="N24" s="344" t="s">
        <v>5</v>
      </c>
      <c r="O24" s="11" t="s">
        <v>3</v>
      </c>
      <c r="P24" s="346" t="str">
        <f>IF(F24="","",IF(A24&gt;$B$11,"",IF(OR(ISBLANK(VLOOKUP(A24,演奏情報!$B$30:$K$37,5,FALSE)),VLOOKUP(A24,演奏情報!$B$30:$K$37,5,FALSE)=" "),"",VLOOKUP(A24,演奏情報!$B$30:$K$37,5,FALSE))))</f>
        <v/>
      </c>
      <c r="Q24" s="347"/>
      <c r="R24" s="347"/>
      <c r="S24" s="347"/>
      <c r="T24" s="347"/>
      <c r="U24" s="348"/>
      <c r="V24" s="335" t="str">
        <f>IF(F24="","",団体情報!$D$9)</f>
        <v/>
      </c>
      <c r="W24" s="335"/>
      <c r="X24" s="335"/>
      <c r="Y24" s="337" t="str">
        <f>IF(F24="","",IF(A24&gt;$B$11,"",IF(OR(ISBLANK(VLOOKUP(A24,演奏情報!$B$30:$K$37,7,FALSE)),VLOOKUP(A24,演奏情報!$B$30:$K$37,7,FALSE)=" "),"",VLOOKUP(A24,演奏情報!$B$30:$K$37,7,FALSE))))</f>
        <v/>
      </c>
      <c r="Z24" s="338"/>
      <c r="AA24" s="337" t="str">
        <f>IF(F24="","",1)</f>
        <v/>
      </c>
      <c r="AB24" s="339"/>
      <c r="AC24" s="12"/>
      <c r="AD24" s="333"/>
      <c r="AE24" s="324"/>
      <c r="AF24" s="326"/>
      <c r="AG24" s="333"/>
      <c r="AH24" s="324"/>
      <c r="AI24" s="326"/>
      <c r="AJ24" s="294"/>
      <c r="AK24" s="333"/>
      <c r="AL24" s="324"/>
      <c r="AM24" s="324"/>
      <c r="AN24" s="324"/>
      <c r="AO24" s="324"/>
      <c r="AP24" s="324"/>
      <c r="AQ24" s="324"/>
      <c r="AR24" s="326"/>
    </row>
    <row r="25" spans="1:44" ht="29" customHeight="1" thickBot="1">
      <c r="E25" s="359"/>
      <c r="F25" s="351" t="str">
        <f>IF(F24="","",IF(A24&gt;$B$11,"",IF(CHOOSE(VLOOKUP(A24,演奏情報!$B$30:$K$37,2,FALSE),$B$12,$B$13)=1,"",IF(VLOOKUP(A24,演奏情報!$B$30:$K$37,4,FALSE)=F24,"",VLOOKUP(A24,演奏情報!$B$30:$K$37,4,FALSE)))))</f>
        <v/>
      </c>
      <c r="G25" s="351"/>
      <c r="H25" s="351"/>
      <c r="I25" s="351"/>
      <c r="J25" s="351"/>
      <c r="K25" s="352"/>
      <c r="L25" s="352"/>
      <c r="M25" s="352"/>
      <c r="N25" s="360"/>
      <c r="O25" s="13" t="s">
        <v>4</v>
      </c>
      <c r="P25" s="353" t="str">
        <f>IF(F24="","",IF(A24&gt;$B$11,"",IF(OR(ISBLANK(VLOOKUP(A24,演奏情報!$B$30:$K$37,6,FALSE)),VLOOKUP(A24,演奏情報!$B$30:$K$37,6,FALSE)=""),"","("&amp;VLOOKUP(A24,演奏情報!$B$30:$K$37,6,FALSE)&amp;")")))</f>
        <v/>
      </c>
      <c r="Q25" s="354"/>
      <c r="R25" s="354"/>
      <c r="S25" s="354"/>
      <c r="T25" s="354"/>
      <c r="U25" s="355"/>
      <c r="V25" s="358"/>
      <c r="W25" s="358"/>
      <c r="X25" s="358"/>
      <c r="Y25" s="14"/>
      <c r="Z25" s="15" t="s">
        <v>16</v>
      </c>
      <c r="AA25" s="14"/>
      <c r="AB25" s="16" t="s">
        <v>17</v>
      </c>
      <c r="AC25" s="17" t="s">
        <v>17</v>
      </c>
      <c r="AD25" s="356"/>
      <c r="AE25" s="349"/>
      <c r="AF25" s="350"/>
      <c r="AG25" s="356"/>
      <c r="AH25" s="349"/>
      <c r="AI25" s="350"/>
      <c r="AJ25" s="357"/>
      <c r="AK25" s="356"/>
      <c r="AL25" s="349"/>
      <c r="AM25" s="349"/>
      <c r="AN25" s="349"/>
      <c r="AO25" s="349"/>
      <c r="AP25" s="349"/>
      <c r="AQ25" s="349"/>
      <c r="AR25" s="350"/>
    </row>
    <row r="26" spans="1:44" ht="29" customHeight="1">
      <c r="A26" s="3">
        <f>A24+1</f>
        <v>4</v>
      </c>
      <c r="E26" s="340">
        <f>E24+1</f>
        <v>4</v>
      </c>
      <c r="F26" s="342" t="str">
        <f>IF(A26&gt;$B$11,"",IF(CHOOSE(VLOOKUP(A26,演奏情報!$B$30:$K$37,2,FALSE),演奏情報!$E$30,演奏情報!$E$31)=0,"",CHOOSE(VLOOKUP(A26,演奏情報!$B$30:$K$37,2,FALSE),演奏情報!$E$30,演奏情報!$E$31)))</f>
        <v/>
      </c>
      <c r="G26" s="342"/>
      <c r="H26" s="342"/>
      <c r="I26" s="342"/>
      <c r="J26" s="342"/>
      <c r="K26" s="343"/>
      <c r="L26" s="343"/>
      <c r="M26" s="343"/>
      <c r="N26" s="344" t="s">
        <v>5</v>
      </c>
      <c r="O26" s="11" t="s">
        <v>3</v>
      </c>
      <c r="P26" s="346" t="str">
        <f>IF(F26="","",IF(A26&gt;$B$11,"",IF(OR(ISBLANK(VLOOKUP(A26,演奏情報!$B$30:$K$37,5,FALSE)),VLOOKUP(A26,演奏情報!$B$30:$K$37,5,FALSE)=" "),"",VLOOKUP(A26,演奏情報!$B$30:$K$37,5,FALSE))))</f>
        <v/>
      </c>
      <c r="Q26" s="347"/>
      <c r="R26" s="347"/>
      <c r="S26" s="347"/>
      <c r="T26" s="347"/>
      <c r="U26" s="348"/>
      <c r="V26" s="335" t="str">
        <f>IF(F26="","",団体情報!$D$9)</f>
        <v/>
      </c>
      <c r="W26" s="335"/>
      <c r="X26" s="335"/>
      <c r="Y26" s="337" t="str">
        <f>IF(F26="","",IF(A26&gt;$B$11,"",IF(OR(ISBLANK(VLOOKUP(A26,演奏情報!$B$30:$K$37,7,FALSE)),VLOOKUP(A26,演奏情報!$B$30:$K$37,7,FALSE)=" "),"",VLOOKUP(A26,演奏情報!$B$30:$K$37,7,FALSE))))</f>
        <v/>
      </c>
      <c r="Z26" s="338"/>
      <c r="AA26" s="337" t="str">
        <f>IF(F26="","",1)</f>
        <v/>
      </c>
      <c r="AB26" s="339"/>
      <c r="AC26" s="12"/>
      <c r="AD26" s="333"/>
      <c r="AE26" s="324"/>
      <c r="AF26" s="326"/>
      <c r="AG26" s="333"/>
      <c r="AH26" s="324"/>
      <c r="AI26" s="326"/>
      <c r="AJ26" s="294"/>
      <c r="AK26" s="333"/>
      <c r="AL26" s="324"/>
      <c r="AM26" s="324"/>
      <c r="AN26" s="324"/>
      <c r="AO26" s="324"/>
      <c r="AP26" s="324"/>
      <c r="AQ26" s="324"/>
      <c r="AR26" s="326"/>
    </row>
    <row r="27" spans="1:44" ht="29" customHeight="1" thickBot="1">
      <c r="E27" s="359"/>
      <c r="F27" s="351" t="str">
        <f>IF(F26="","",IF(A26&gt;$B$11,"",IF(CHOOSE(VLOOKUP(A26,演奏情報!$B$30:$K$37,2,FALSE),$B$12,$B$13)=1,"",IF(VLOOKUP(A26,演奏情報!$B$30:$K$37,4,FALSE)=F26,"",VLOOKUP(A26,演奏情報!$B$30:$K$37,4,FALSE)))))</f>
        <v/>
      </c>
      <c r="G27" s="351"/>
      <c r="H27" s="351"/>
      <c r="I27" s="351"/>
      <c r="J27" s="351"/>
      <c r="K27" s="352"/>
      <c r="L27" s="352"/>
      <c r="M27" s="352"/>
      <c r="N27" s="360"/>
      <c r="O27" s="13" t="s">
        <v>4</v>
      </c>
      <c r="P27" s="353" t="str">
        <f>IF(F26="","",IF(A26&gt;$B$11,"",IF(OR(ISBLANK(VLOOKUP(A26,演奏情報!$B$30:$K$37,6,FALSE)),VLOOKUP(A26,演奏情報!$B$30:$K$37,6,FALSE)=""),"","("&amp;VLOOKUP(A26,演奏情報!$B$30:$K$37,6,FALSE)&amp;")")))</f>
        <v/>
      </c>
      <c r="Q27" s="354"/>
      <c r="R27" s="354"/>
      <c r="S27" s="354"/>
      <c r="T27" s="354"/>
      <c r="U27" s="355"/>
      <c r="V27" s="358"/>
      <c r="W27" s="358"/>
      <c r="X27" s="358"/>
      <c r="Y27" s="14"/>
      <c r="Z27" s="15" t="s">
        <v>16</v>
      </c>
      <c r="AA27" s="14"/>
      <c r="AB27" s="16" t="s">
        <v>17</v>
      </c>
      <c r="AC27" s="17" t="s">
        <v>17</v>
      </c>
      <c r="AD27" s="356"/>
      <c r="AE27" s="349"/>
      <c r="AF27" s="350"/>
      <c r="AG27" s="356"/>
      <c r="AH27" s="349"/>
      <c r="AI27" s="350"/>
      <c r="AJ27" s="357"/>
      <c r="AK27" s="356"/>
      <c r="AL27" s="349"/>
      <c r="AM27" s="349"/>
      <c r="AN27" s="349"/>
      <c r="AO27" s="349"/>
      <c r="AP27" s="349"/>
      <c r="AQ27" s="349"/>
      <c r="AR27" s="350"/>
    </row>
    <row r="28" spans="1:44" ht="29" customHeight="1">
      <c r="A28" s="3">
        <f>A26+1</f>
        <v>5</v>
      </c>
      <c r="E28" s="340">
        <f>E26+1</f>
        <v>5</v>
      </c>
      <c r="F28" s="342" t="str">
        <f>IF(A28&gt;$B$11,"",IF(CHOOSE(VLOOKUP(A28,演奏情報!$B$30:$K$37,2,FALSE),演奏情報!$E$30,演奏情報!$E$31)=0,"",CHOOSE(VLOOKUP(A28,演奏情報!$B$30:$K$37,2,FALSE),演奏情報!$E$30,演奏情報!$E$31)))</f>
        <v/>
      </c>
      <c r="G28" s="342"/>
      <c r="H28" s="342"/>
      <c r="I28" s="342"/>
      <c r="J28" s="342"/>
      <c r="K28" s="343"/>
      <c r="L28" s="343"/>
      <c r="M28" s="343"/>
      <c r="N28" s="344" t="s">
        <v>5</v>
      </c>
      <c r="O28" s="11" t="s">
        <v>3</v>
      </c>
      <c r="P28" s="346" t="str">
        <f>IF(F28="","",IF(A28&gt;$B$11,"",IF(OR(ISBLANK(VLOOKUP(A28,演奏情報!$B$30:$K$37,5,FALSE)),VLOOKUP(A28,演奏情報!$B$30:$K$37,5,FALSE)=" "),"",VLOOKUP(A28,演奏情報!$B$30:$K$37,5,FALSE))))</f>
        <v/>
      </c>
      <c r="Q28" s="347"/>
      <c r="R28" s="347"/>
      <c r="S28" s="347"/>
      <c r="T28" s="347"/>
      <c r="U28" s="348"/>
      <c r="V28" s="335" t="str">
        <f>IF(F28="","",団体情報!$D$9)</f>
        <v/>
      </c>
      <c r="W28" s="335"/>
      <c r="X28" s="335"/>
      <c r="Y28" s="337" t="str">
        <f>IF(F28="","",IF(A28&gt;$B$11,"",IF(OR(ISBLANK(VLOOKUP(A28,演奏情報!$B$30:$K$37,7,FALSE)),VLOOKUP(A28,演奏情報!$B$30:$K$37,7,FALSE)=" "),"",VLOOKUP(A28,演奏情報!$B$30:$K$37,7,FALSE))))</f>
        <v/>
      </c>
      <c r="Z28" s="338"/>
      <c r="AA28" s="337" t="str">
        <f>IF(F28="","",1)</f>
        <v/>
      </c>
      <c r="AB28" s="339"/>
      <c r="AC28" s="12"/>
      <c r="AD28" s="333"/>
      <c r="AE28" s="324"/>
      <c r="AF28" s="326"/>
      <c r="AG28" s="333"/>
      <c r="AH28" s="324"/>
      <c r="AI28" s="326"/>
      <c r="AJ28" s="294"/>
      <c r="AK28" s="333"/>
      <c r="AL28" s="324"/>
      <c r="AM28" s="324"/>
      <c r="AN28" s="324"/>
      <c r="AO28" s="324"/>
      <c r="AP28" s="324"/>
      <c r="AQ28" s="324"/>
      <c r="AR28" s="326"/>
    </row>
    <row r="29" spans="1:44" ht="29" customHeight="1" thickBot="1">
      <c r="E29" s="359"/>
      <c r="F29" s="351" t="str">
        <f>IF(F28="","",IF(A28&gt;$B$11,"",IF(CHOOSE(VLOOKUP(A28,演奏情報!$B$30:$K$37,2,FALSE),$B$12,$B$13)=1,"",IF(VLOOKUP(A28,演奏情報!$B$30:$K$37,4,FALSE)=F28,"",VLOOKUP(A28,演奏情報!$B$30:$K$37,4,FALSE)))))</f>
        <v/>
      </c>
      <c r="G29" s="351"/>
      <c r="H29" s="351"/>
      <c r="I29" s="351"/>
      <c r="J29" s="351"/>
      <c r="K29" s="352"/>
      <c r="L29" s="352"/>
      <c r="M29" s="352"/>
      <c r="N29" s="360"/>
      <c r="O29" s="13" t="s">
        <v>4</v>
      </c>
      <c r="P29" s="353" t="str">
        <f>IF(F28="","",IF(A28&gt;$B$11,"",IF(OR(ISBLANK(VLOOKUP(A28,演奏情報!$B$30:$K$37,6,FALSE)),VLOOKUP(A28,演奏情報!$B$30:$K$37,6,FALSE)=""),"","("&amp;VLOOKUP(A28,演奏情報!$B$30:$K$37,6,FALSE)&amp;")")))</f>
        <v/>
      </c>
      <c r="Q29" s="354"/>
      <c r="R29" s="354"/>
      <c r="S29" s="354"/>
      <c r="T29" s="354"/>
      <c r="U29" s="355"/>
      <c r="V29" s="358"/>
      <c r="W29" s="358"/>
      <c r="X29" s="358"/>
      <c r="Y29" s="14"/>
      <c r="Z29" s="15" t="s">
        <v>16</v>
      </c>
      <c r="AA29" s="14"/>
      <c r="AB29" s="16" t="s">
        <v>17</v>
      </c>
      <c r="AC29" s="17" t="s">
        <v>17</v>
      </c>
      <c r="AD29" s="356"/>
      <c r="AE29" s="349"/>
      <c r="AF29" s="350"/>
      <c r="AG29" s="356"/>
      <c r="AH29" s="349"/>
      <c r="AI29" s="350"/>
      <c r="AJ29" s="357"/>
      <c r="AK29" s="356"/>
      <c r="AL29" s="349"/>
      <c r="AM29" s="349"/>
      <c r="AN29" s="349"/>
      <c r="AO29" s="349"/>
      <c r="AP29" s="349"/>
      <c r="AQ29" s="349"/>
      <c r="AR29" s="350"/>
    </row>
    <row r="30" spans="1:44" ht="29" customHeight="1">
      <c r="A30" s="3">
        <f>A28+1</f>
        <v>6</v>
      </c>
      <c r="E30" s="340">
        <f>E28+1</f>
        <v>6</v>
      </c>
      <c r="F30" s="342" t="str">
        <f>IF(A30&gt;$B$11,"",IF(CHOOSE(VLOOKUP(A30,演奏情報!$B$30:$K$37,2,FALSE),演奏情報!$E$30,演奏情報!$E$31)=0,"",CHOOSE(VLOOKUP(A30,演奏情報!$B$30:$K$37,2,FALSE),演奏情報!$E$30,演奏情報!$E$31)))</f>
        <v/>
      </c>
      <c r="G30" s="342"/>
      <c r="H30" s="342"/>
      <c r="I30" s="342"/>
      <c r="J30" s="342"/>
      <c r="K30" s="343"/>
      <c r="L30" s="343"/>
      <c r="M30" s="343"/>
      <c r="N30" s="344" t="s">
        <v>5</v>
      </c>
      <c r="O30" s="11" t="s">
        <v>3</v>
      </c>
      <c r="P30" s="346" t="str">
        <f>IF(F30="","",IF(A30&gt;$B$11,"",IF(OR(ISBLANK(VLOOKUP(A30,演奏情報!$B$30:$K$37,5,FALSE)),VLOOKUP(A30,演奏情報!$B$30:$K$37,5,FALSE)=" "),"",VLOOKUP(A30,演奏情報!$B$30:$K$37,5,FALSE))))</f>
        <v/>
      </c>
      <c r="Q30" s="347"/>
      <c r="R30" s="347"/>
      <c r="S30" s="347"/>
      <c r="T30" s="347"/>
      <c r="U30" s="348"/>
      <c r="V30" s="335" t="str">
        <f>IF(F30="","",団体情報!$D$9)</f>
        <v/>
      </c>
      <c r="W30" s="335"/>
      <c r="X30" s="335"/>
      <c r="Y30" s="337" t="str">
        <f>IF(F30="","",IF(A30&gt;$B$11,"",IF(OR(ISBLANK(VLOOKUP(A30,演奏情報!$B$30:$K$37,7,FALSE)),VLOOKUP(A30,演奏情報!$B$30:$K$37,7,FALSE)=" "),"",VLOOKUP(A30,演奏情報!$B$30:$K$37,7,FALSE))))</f>
        <v/>
      </c>
      <c r="Z30" s="338"/>
      <c r="AA30" s="337" t="str">
        <f>IF(F30="","",1)</f>
        <v/>
      </c>
      <c r="AB30" s="339"/>
      <c r="AC30" s="12"/>
      <c r="AD30" s="333"/>
      <c r="AE30" s="324"/>
      <c r="AF30" s="326"/>
      <c r="AG30" s="333"/>
      <c r="AH30" s="324"/>
      <c r="AI30" s="326"/>
      <c r="AJ30" s="294"/>
      <c r="AK30" s="333"/>
      <c r="AL30" s="324"/>
      <c r="AM30" s="324"/>
      <c r="AN30" s="324"/>
      <c r="AO30" s="324"/>
      <c r="AP30" s="324"/>
      <c r="AQ30" s="324"/>
      <c r="AR30" s="326"/>
    </row>
    <row r="31" spans="1:44" ht="29" customHeight="1" thickBot="1">
      <c r="E31" s="359"/>
      <c r="F31" s="351" t="str">
        <f>IF(F30="","",IF(A30&gt;$B$11,"",IF(CHOOSE(VLOOKUP(A30,演奏情報!$B$30:$K$37,2,FALSE),$B$12,$B$13)=1,"",IF(VLOOKUP(A30,演奏情報!$B$30:$K$37,4,FALSE)=F30,"",VLOOKUP(A30,演奏情報!$B$30:$K$37,4,FALSE)))))</f>
        <v/>
      </c>
      <c r="G31" s="351"/>
      <c r="H31" s="351"/>
      <c r="I31" s="351"/>
      <c r="J31" s="351"/>
      <c r="K31" s="352"/>
      <c r="L31" s="352"/>
      <c r="M31" s="352"/>
      <c r="N31" s="360"/>
      <c r="O31" s="13" t="s">
        <v>4</v>
      </c>
      <c r="P31" s="353" t="str">
        <f>IF(F30="","",IF(A30&gt;$B$11,"",IF(OR(ISBLANK(VLOOKUP(A30,演奏情報!$B$30:$K$37,6,FALSE)),VLOOKUP(A30,演奏情報!$B$30:$K$37,6,FALSE)=""),"","("&amp;VLOOKUP(A30,演奏情報!$B$30:$K$37,6,FALSE)&amp;")")))</f>
        <v/>
      </c>
      <c r="Q31" s="354"/>
      <c r="R31" s="354"/>
      <c r="S31" s="354"/>
      <c r="T31" s="354"/>
      <c r="U31" s="355"/>
      <c r="V31" s="358"/>
      <c r="W31" s="358"/>
      <c r="X31" s="358"/>
      <c r="Y31" s="14"/>
      <c r="Z31" s="15" t="s">
        <v>16</v>
      </c>
      <c r="AA31" s="14"/>
      <c r="AB31" s="16" t="s">
        <v>17</v>
      </c>
      <c r="AC31" s="17" t="s">
        <v>17</v>
      </c>
      <c r="AD31" s="356"/>
      <c r="AE31" s="349"/>
      <c r="AF31" s="350"/>
      <c r="AG31" s="356"/>
      <c r="AH31" s="349"/>
      <c r="AI31" s="350"/>
      <c r="AJ31" s="357"/>
      <c r="AK31" s="356"/>
      <c r="AL31" s="349"/>
      <c r="AM31" s="349"/>
      <c r="AN31" s="349"/>
      <c r="AO31" s="349"/>
      <c r="AP31" s="349"/>
      <c r="AQ31" s="349"/>
      <c r="AR31" s="350"/>
    </row>
    <row r="32" spans="1:44" ht="29" customHeight="1">
      <c r="A32" s="3">
        <f>A30+1</f>
        <v>7</v>
      </c>
      <c r="E32" s="340">
        <f>E30+1</f>
        <v>7</v>
      </c>
      <c r="F32" s="342" t="str">
        <f>IF(A32&gt;$B$11,"",IF(CHOOSE(VLOOKUP(A32,演奏情報!$B$30:$K$37,2,FALSE),演奏情報!$E$30,演奏情報!$E$31)=0,"",CHOOSE(VLOOKUP(A32,演奏情報!$B$30:$K$37,2,FALSE),演奏情報!$E$30,演奏情報!$E$31)))</f>
        <v/>
      </c>
      <c r="G32" s="342"/>
      <c r="H32" s="342"/>
      <c r="I32" s="342"/>
      <c r="J32" s="342"/>
      <c r="K32" s="343"/>
      <c r="L32" s="343"/>
      <c r="M32" s="343"/>
      <c r="N32" s="344" t="s">
        <v>5</v>
      </c>
      <c r="O32" s="11" t="s">
        <v>3</v>
      </c>
      <c r="P32" s="346" t="str">
        <f>IF(F32="","",IF(A32&gt;$B$11,"",IF(OR(ISBLANK(VLOOKUP(A32,演奏情報!$B$30:$K$37,5,FALSE)),VLOOKUP(A32,演奏情報!$B$30:$K$37,5,FALSE)=" "),"",VLOOKUP(A32,演奏情報!$B$30:$K$37,5,FALSE))))</f>
        <v/>
      </c>
      <c r="Q32" s="347"/>
      <c r="R32" s="347"/>
      <c r="S32" s="347"/>
      <c r="T32" s="347"/>
      <c r="U32" s="348"/>
      <c r="V32" s="335" t="str">
        <f>IF(F32="","",団体情報!$D$9)</f>
        <v/>
      </c>
      <c r="W32" s="335"/>
      <c r="X32" s="335"/>
      <c r="Y32" s="337" t="str">
        <f>IF(F32="","",IF(A32&gt;$B$11,"",IF(OR(ISBLANK(VLOOKUP(A32,演奏情報!$B$30:$K$37,7,FALSE)),VLOOKUP(A32,演奏情報!$B$30:$K$37,7,FALSE)=" "),"",VLOOKUP(A32,演奏情報!$B$30:$K$37,7,FALSE))))</f>
        <v/>
      </c>
      <c r="Z32" s="338"/>
      <c r="AA32" s="337" t="str">
        <f>IF(F32="","",1)</f>
        <v/>
      </c>
      <c r="AB32" s="339"/>
      <c r="AC32" s="12"/>
      <c r="AD32" s="333"/>
      <c r="AE32" s="324"/>
      <c r="AF32" s="326"/>
      <c r="AG32" s="333"/>
      <c r="AH32" s="324"/>
      <c r="AI32" s="326"/>
      <c r="AJ32" s="294"/>
      <c r="AK32" s="333"/>
      <c r="AL32" s="324"/>
      <c r="AM32" s="324"/>
      <c r="AN32" s="324"/>
      <c r="AO32" s="324"/>
      <c r="AP32" s="324"/>
      <c r="AQ32" s="324"/>
      <c r="AR32" s="326"/>
    </row>
    <row r="33" spans="1:45" ht="29" customHeight="1" thickBot="1">
      <c r="E33" s="359"/>
      <c r="F33" s="351" t="str">
        <f>IF(F32="","",IF(A32&gt;$B$11,"",IF(CHOOSE(VLOOKUP(A32,演奏情報!$B$30:$K$37,2,FALSE),$B$12,$B$13)=1,"",IF(VLOOKUP(A32,演奏情報!$B$30:$K$37,4,FALSE)=F32,"",VLOOKUP(A32,演奏情報!$B$30:$K$37,4,FALSE)))))</f>
        <v/>
      </c>
      <c r="G33" s="351"/>
      <c r="H33" s="351"/>
      <c r="I33" s="351"/>
      <c r="J33" s="351"/>
      <c r="K33" s="352"/>
      <c r="L33" s="352"/>
      <c r="M33" s="352"/>
      <c r="N33" s="360"/>
      <c r="O33" s="13" t="s">
        <v>4</v>
      </c>
      <c r="P33" s="353" t="str">
        <f>IF(F32="","",IF(A32&gt;$B$11,"",IF(OR(ISBLANK(VLOOKUP(A32,演奏情報!$B$30:$K$37,6,FALSE)),VLOOKUP(A32,演奏情報!$B$30:$K$37,6,FALSE)=""),"","("&amp;VLOOKUP(A32,演奏情報!$B$30:$K$37,6,FALSE)&amp;")")))</f>
        <v/>
      </c>
      <c r="Q33" s="354"/>
      <c r="R33" s="354"/>
      <c r="S33" s="354"/>
      <c r="T33" s="354"/>
      <c r="U33" s="355"/>
      <c r="V33" s="358"/>
      <c r="W33" s="358"/>
      <c r="X33" s="358"/>
      <c r="Y33" s="14"/>
      <c r="Z33" s="15" t="s">
        <v>16</v>
      </c>
      <c r="AA33" s="14"/>
      <c r="AB33" s="16" t="s">
        <v>17</v>
      </c>
      <c r="AC33" s="17" t="s">
        <v>17</v>
      </c>
      <c r="AD33" s="356"/>
      <c r="AE33" s="349"/>
      <c r="AF33" s="350"/>
      <c r="AG33" s="356"/>
      <c r="AH33" s="349"/>
      <c r="AI33" s="350"/>
      <c r="AJ33" s="357"/>
      <c r="AK33" s="356"/>
      <c r="AL33" s="349"/>
      <c r="AM33" s="349"/>
      <c r="AN33" s="349"/>
      <c r="AO33" s="349"/>
      <c r="AP33" s="349"/>
      <c r="AQ33" s="349"/>
      <c r="AR33" s="350"/>
    </row>
    <row r="34" spans="1:45" ht="29" customHeight="1">
      <c r="A34" s="3">
        <f>A32+1</f>
        <v>8</v>
      </c>
      <c r="E34" s="340">
        <f>E32+1</f>
        <v>8</v>
      </c>
      <c r="F34" s="342" t="str">
        <f>IF(A34&gt;$B$11,"",IF(CHOOSE(VLOOKUP(A34,演奏情報!$B$30:$K$37,2,FALSE),演奏情報!$E$30,演奏情報!$E$31)=0,"",CHOOSE(VLOOKUP(A34,演奏情報!$B$30:$K$37,2,FALSE),演奏情報!$E$30,演奏情報!$E$31)))</f>
        <v/>
      </c>
      <c r="G34" s="342"/>
      <c r="H34" s="342"/>
      <c r="I34" s="342"/>
      <c r="J34" s="342"/>
      <c r="K34" s="343"/>
      <c r="L34" s="343"/>
      <c r="M34" s="343"/>
      <c r="N34" s="344" t="s">
        <v>5</v>
      </c>
      <c r="O34" s="11" t="s">
        <v>3</v>
      </c>
      <c r="P34" s="346" t="str">
        <f>IF(F34="","",IF(A34&gt;$B$11,"",IF(OR(ISBLANK(VLOOKUP(A34,演奏情報!$B$30:$K$37,5,FALSE)),VLOOKUP(A34,演奏情報!$B$30:$K$37,5,FALSE)=" "),"",VLOOKUP(A34,演奏情報!$B$30:$K$37,5,FALSE))))</f>
        <v/>
      </c>
      <c r="Q34" s="347"/>
      <c r="R34" s="347"/>
      <c r="S34" s="347"/>
      <c r="T34" s="347"/>
      <c r="U34" s="348"/>
      <c r="V34" s="335" t="str">
        <f>IF(F34="","",団体情報!$D$9)</f>
        <v/>
      </c>
      <c r="W34" s="335"/>
      <c r="X34" s="335"/>
      <c r="Y34" s="337" t="str">
        <f>IF(F34="","",IF(A34&gt;$B$11,"",IF(OR(ISBLANK(VLOOKUP(A34,演奏情報!$B$30:$K$37,7,FALSE)),VLOOKUP(A34,演奏情報!$B$30:$K$37,7,FALSE)=" "),"",VLOOKUP(A34,演奏情報!$B$30:$K$37,7,FALSE))))</f>
        <v/>
      </c>
      <c r="Z34" s="338"/>
      <c r="AA34" s="337" t="str">
        <f>IF(F34="","",1)</f>
        <v/>
      </c>
      <c r="AB34" s="339"/>
      <c r="AC34" s="12"/>
      <c r="AD34" s="333"/>
      <c r="AE34" s="324"/>
      <c r="AF34" s="326"/>
      <c r="AG34" s="333"/>
      <c r="AH34" s="324"/>
      <c r="AI34" s="326"/>
      <c r="AJ34" s="294"/>
      <c r="AK34" s="333"/>
      <c r="AL34" s="324"/>
      <c r="AM34" s="324"/>
      <c r="AN34" s="324"/>
      <c r="AO34" s="324"/>
      <c r="AP34" s="324"/>
      <c r="AQ34" s="324"/>
      <c r="AR34" s="326"/>
    </row>
    <row r="35" spans="1:45" ht="29" customHeight="1" thickBot="1">
      <c r="E35" s="359"/>
      <c r="F35" s="351" t="str">
        <f>IF(F34="","",IF(A34&gt;$B$11,"",IF(CHOOSE(VLOOKUP(A34,演奏情報!$B$30:$K$37,2,FALSE),$B$12,$B$13)=1,"",IF(VLOOKUP(A34,演奏情報!$B$30:$K$37,4,FALSE)=F34,"",VLOOKUP(A34,演奏情報!$B$30:$K$37,4,FALSE)))))</f>
        <v/>
      </c>
      <c r="G35" s="351"/>
      <c r="H35" s="351"/>
      <c r="I35" s="351"/>
      <c r="J35" s="351"/>
      <c r="K35" s="352"/>
      <c r="L35" s="352"/>
      <c r="M35" s="352"/>
      <c r="N35" s="360"/>
      <c r="O35" s="13" t="s">
        <v>4</v>
      </c>
      <c r="P35" s="353" t="str">
        <f>IF(F34="","",IF(A34&gt;$B$11,"",IF(OR(ISBLANK(VLOOKUP(A34,演奏情報!$B$30:$K$37,6,FALSE)),VLOOKUP(A34,演奏情報!$B$30:$K$37,6,FALSE)=""),"","("&amp;VLOOKUP(A34,演奏情報!$B$30:$K$37,6,FALSE)&amp;")")))</f>
        <v/>
      </c>
      <c r="Q35" s="354"/>
      <c r="R35" s="354"/>
      <c r="S35" s="354"/>
      <c r="T35" s="354"/>
      <c r="U35" s="355"/>
      <c r="V35" s="358"/>
      <c r="W35" s="358"/>
      <c r="X35" s="358"/>
      <c r="Y35" s="14"/>
      <c r="Z35" s="15" t="s">
        <v>16</v>
      </c>
      <c r="AA35" s="14"/>
      <c r="AB35" s="16" t="s">
        <v>17</v>
      </c>
      <c r="AC35" s="17" t="s">
        <v>17</v>
      </c>
      <c r="AD35" s="356"/>
      <c r="AE35" s="349"/>
      <c r="AF35" s="350"/>
      <c r="AG35" s="356"/>
      <c r="AH35" s="349"/>
      <c r="AI35" s="350"/>
      <c r="AJ35" s="357"/>
      <c r="AK35" s="356"/>
      <c r="AL35" s="349"/>
      <c r="AM35" s="349"/>
      <c r="AN35" s="349"/>
      <c r="AO35" s="349"/>
      <c r="AP35" s="349"/>
      <c r="AQ35" s="349"/>
      <c r="AR35" s="350"/>
    </row>
    <row r="36" spans="1:45" ht="29" customHeight="1">
      <c r="A36" s="3">
        <f>A34+1</f>
        <v>9</v>
      </c>
      <c r="E36" s="340">
        <f>E34+1</f>
        <v>9</v>
      </c>
      <c r="F36" s="342" t="str">
        <f>IF(A36&gt;$B$11,"",IF(CHOOSE(VLOOKUP(A36,演奏情報!$B$30:$K$37,2,FALSE),演奏情報!$E$30,演奏情報!$E$31)=0,"",CHOOSE(VLOOKUP(A36,演奏情報!$B$30:$K$37,2,FALSE),演奏情報!$E$30,演奏情報!$E$31)))</f>
        <v/>
      </c>
      <c r="G36" s="342"/>
      <c r="H36" s="342"/>
      <c r="I36" s="342"/>
      <c r="J36" s="342"/>
      <c r="K36" s="343"/>
      <c r="L36" s="343"/>
      <c r="M36" s="343"/>
      <c r="N36" s="344" t="s">
        <v>5</v>
      </c>
      <c r="O36" s="11" t="s">
        <v>3</v>
      </c>
      <c r="P36" s="346" t="str">
        <f>IF(F36="","",IF(A36&gt;$B$11,"",IF(OR(ISBLANK(VLOOKUP(A36,演奏情報!$B$30:$K$37,5,FALSE)),VLOOKUP(A36,演奏情報!$B$30:$K$37,5,FALSE)=" "),"",VLOOKUP(A36,演奏情報!$B$30:$K$37,5,FALSE))))</f>
        <v/>
      </c>
      <c r="Q36" s="347"/>
      <c r="R36" s="347"/>
      <c r="S36" s="347"/>
      <c r="T36" s="347"/>
      <c r="U36" s="348"/>
      <c r="V36" s="335" t="str">
        <f>IF(F36="","",団体情報!$D$9)</f>
        <v/>
      </c>
      <c r="W36" s="335"/>
      <c r="X36" s="335"/>
      <c r="Y36" s="337" t="str">
        <f>IF(F36="","",IF(A36&gt;$B$11,"",IF(OR(ISBLANK(VLOOKUP(A36,演奏情報!$B$30:$K$37,7,FALSE)),VLOOKUP(A36,演奏情報!$B$30:$K$37,7,FALSE)=" "),"",VLOOKUP(A36,演奏情報!$B$30:$K$37,7,FALSE))))</f>
        <v/>
      </c>
      <c r="Z36" s="338"/>
      <c r="AA36" s="337" t="str">
        <f>IF(F36="","",1)</f>
        <v/>
      </c>
      <c r="AB36" s="339"/>
      <c r="AC36" s="12"/>
      <c r="AD36" s="333"/>
      <c r="AE36" s="324"/>
      <c r="AF36" s="326"/>
      <c r="AG36" s="333"/>
      <c r="AH36" s="324"/>
      <c r="AI36" s="326"/>
      <c r="AJ36" s="294"/>
      <c r="AK36" s="333"/>
      <c r="AL36" s="324"/>
      <c r="AM36" s="324"/>
      <c r="AN36" s="324"/>
      <c r="AO36" s="324"/>
      <c r="AP36" s="324"/>
      <c r="AQ36" s="324"/>
      <c r="AR36" s="326"/>
    </row>
    <row r="37" spans="1:45" ht="29" customHeight="1" thickBot="1">
      <c r="E37" s="359"/>
      <c r="F37" s="351" t="str">
        <f>IF(F36="","",IF(A36&gt;$B$11,"",IF(CHOOSE(VLOOKUP(A36,演奏情報!$B$30:$K$37,2,FALSE),$B$12,$B$13)=1,"",IF(VLOOKUP(A36,演奏情報!$B$30:$K$37,4,FALSE)=F36,"",VLOOKUP(A36,演奏情報!$B$30:$K$37,4,FALSE)))))</f>
        <v/>
      </c>
      <c r="G37" s="351"/>
      <c r="H37" s="351"/>
      <c r="I37" s="351"/>
      <c r="J37" s="351"/>
      <c r="K37" s="352"/>
      <c r="L37" s="352"/>
      <c r="M37" s="352"/>
      <c r="N37" s="360"/>
      <c r="O37" s="13" t="s">
        <v>4</v>
      </c>
      <c r="P37" s="353" t="str">
        <f>IF(F36="","",IF(A36&gt;$B$11,"",IF(OR(ISBLANK(VLOOKUP(A36,演奏情報!$B$30:$K$37,6,FALSE)),VLOOKUP(A36,演奏情報!$B$30:$K$37,6,FALSE)=""),"","("&amp;VLOOKUP(A36,演奏情報!$B$30:$K$37,6,FALSE)&amp;")")))</f>
        <v/>
      </c>
      <c r="Q37" s="354"/>
      <c r="R37" s="354"/>
      <c r="S37" s="354"/>
      <c r="T37" s="354"/>
      <c r="U37" s="355"/>
      <c r="V37" s="358"/>
      <c r="W37" s="358"/>
      <c r="X37" s="358"/>
      <c r="Y37" s="14"/>
      <c r="Z37" s="15" t="s">
        <v>16</v>
      </c>
      <c r="AA37" s="14"/>
      <c r="AB37" s="16" t="s">
        <v>17</v>
      </c>
      <c r="AC37" s="17" t="s">
        <v>17</v>
      </c>
      <c r="AD37" s="356"/>
      <c r="AE37" s="349"/>
      <c r="AF37" s="350"/>
      <c r="AG37" s="356"/>
      <c r="AH37" s="349"/>
      <c r="AI37" s="350"/>
      <c r="AJ37" s="357"/>
      <c r="AK37" s="356"/>
      <c r="AL37" s="349"/>
      <c r="AM37" s="349"/>
      <c r="AN37" s="349"/>
      <c r="AO37" s="349"/>
      <c r="AP37" s="349"/>
      <c r="AQ37" s="349"/>
      <c r="AR37" s="350"/>
    </row>
    <row r="38" spans="1:45" ht="29" customHeight="1">
      <c r="A38" s="3">
        <f>A36+1</f>
        <v>10</v>
      </c>
      <c r="E38" s="340">
        <f>E36+1</f>
        <v>10</v>
      </c>
      <c r="F38" s="342" t="str">
        <f>IF(A38&gt;$B$11,"",IF(CHOOSE(VLOOKUP(A38,演奏情報!$B$30:$K$37,2,FALSE),演奏情報!$E$30,演奏情報!$E$31)=0,"",CHOOSE(VLOOKUP(A38,演奏情報!$B$30:$K$37,2,FALSE),演奏情報!$E$30,演奏情報!$E$31)))</f>
        <v/>
      </c>
      <c r="G38" s="342"/>
      <c r="H38" s="342"/>
      <c r="I38" s="342"/>
      <c r="J38" s="342"/>
      <c r="K38" s="343"/>
      <c r="L38" s="343"/>
      <c r="M38" s="343"/>
      <c r="N38" s="344" t="s">
        <v>5</v>
      </c>
      <c r="O38" s="11" t="s">
        <v>3</v>
      </c>
      <c r="P38" s="346" t="str">
        <f>IF(F38="","",IF(A38&gt;$B$11,"",IF(OR(ISBLANK(VLOOKUP(A38,演奏情報!$B$30:$K$37,5,FALSE)),VLOOKUP(A38,演奏情報!$B$30:$K$37,5,FALSE)=" "),"",VLOOKUP(A38,演奏情報!$B$30:$K$37,5,FALSE))))</f>
        <v/>
      </c>
      <c r="Q38" s="347"/>
      <c r="R38" s="347"/>
      <c r="S38" s="347"/>
      <c r="T38" s="347"/>
      <c r="U38" s="348"/>
      <c r="V38" s="335" t="str">
        <f>IF(F38="","",団体情報!$D$9)</f>
        <v/>
      </c>
      <c r="W38" s="335"/>
      <c r="X38" s="335"/>
      <c r="Y38" s="337" t="str">
        <f>IF(F38="","",IF(A38&gt;$B$11,"",IF(OR(ISBLANK(VLOOKUP(A38,演奏情報!$B$30:$K$37,7,FALSE)),VLOOKUP(A38,演奏情報!$B$30:$K$37,7,FALSE)=" "),"",VLOOKUP(A38,演奏情報!$B$30:$K$37,7,FALSE))))</f>
        <v/>
      </c>
      <c r="Z38" s="338"/>
      <c r="AA38" s="337" t="str">
        <f>IF(F38="","",1)</f>
        <v/>
      </c>
      <c r="AB38" s="339"/>
      <c r="AC38" s="12"/>
      <c r="AD38" s="333"/>
      <c r="AE38" s="324"/>
      <c r="AF38" s="326"/>
      <c r="AG38" s="333"/>
      <c r="AH38" s="324"/>
      <c r="AI38" s="326"/>
      <c r="AJ38" s="294"/>
      <c r="AK38" s="333"/>
      <c r="AL38" s="324"/>
      <c r="AM38" s="324"/>
      <c r="AN38" s="324"/>
      <c r="AO38" s="324"/>
      <c r="AP38" s="324"/>
      <c r="AQ38" s="324"/>
      <c r="AR38" s="326"/>
    </row>
    <row r="39" spans="1:45" ht="29" customHeight="1" thickBot="1">
      <c r="E39" s="341"/>
      <c r="F39" s="328" t="str">
        <f>IF(F38="","",IF(A38&gt;$B$11,"",IF(CHOOSE(VLOOKUP(A38,演奏情報!$B$30:$K$37,2,FALSE),$B$12,$B$13)=1,"",IF(VLOOKUP(A38,演奏情報!$B$30:$K$37,4,FALSE)=F38,"",VLOOKUP(A38,演奏情報!$B$30:$K$37,4,FALSE)))))</f>
        <v/>
      </c>
      <c r="G39" s="328"/>
      <c r="H39" s="328"/>
      <c r="I39" s="328"/>
      <c r="J39" s="328"/>
      <c r="K39" s="329"/>
      <c r="L39" s="329"/>
      <c r="M39" s="329"/>
      <c r="N39" s="345"/>
      <c r="O39" s="18" t="s">
        <v>4</v>
      </c>
      <c r="P39" s="330" t="str">
        <f>IF(F38="","",IF(A38&gt;$B$11,"",IF(OR(ISBLANK(VLOOKUP(A38,演奏情報!$B$30:$K$37,6,FALSE)),VLOOKUP(A38,演奏情報!$B$30:$K$37,6,FALSE)=""),"","("&amp;VLOOKUP(A38,演奏情報!$B$30:$K$37,6,FALSE)&amp;")")))</f>
        <v/>
      </c>
      <c r="Q39" s="331"/>
      <c r="R39" s="331"/>
      <c r="S39" s="331"/>
      <c r="T39" s="331"/>
      <c r="U39" s="332"/>
      <c r="V39" s="336"/>
      <c r="W39" s="336"/>
      <c r="X39" s="336"/>
      <c r="Y39" s="19"/>
      <c r="Z39" s="20" t="s">
        <v>16</v>
      </c>
      <c r="AA39" s="19"/>
      <c r="AB39" s="21" t="s">
        <v>17</v>
      </c>
      <c r="AC39" s="22" t="s">
        <v>17</v>
      </c>
      <c r="AD39" s="334"/>
      <c r="AE39" s="325"/>
      <c r="AF39" s="327"/>
      <c r="AG39" s="334"/>
      <c r="AH39" s="325"/>
      <c r="AI39" s="327"/>
      <c r="AJ39" s="271"/>
      <c r="AK39" s="334"/>
      <c r="AL39" s="325"/>
      <c r="AM39" s="325"/>
      <c r="AN39" s="325"/>
      <c r="AO39" s="325"/>
      <c r="AP39" s="325"/>
      <c r="AQ39" s="325"/>
      <c r="AR39" s="327"/>
    </row>
    <row r="40" spans="1:45" ht="30" customHeight="1" thickTop="1">
      <c r="E40" s="415" t="s">
        <v>40</v>
      </c>
      <c r="F40" s="415"/>
      <c r="G40" s="415"/>
      <c r="H40" s="415"/>
      <c r="I40" s="415"/>
      <c r="J40" s="415"/>
      <c r="K40" s="415"/>
      <c r="L40" s="415"/>
      <c r="M40" s="416" t="s">
        <v>39</v>
      </c>
      <c r="N40" s="416"/>
      <c r="O40" s="416"/>
      <c r="P40" s="416"/>
      <c r="Q40" s="416"/>
      <c r="R40" s="416"/>
      <c r="S40" s="416"/>
      <c r="T40" s="416"/>
      <c r="U40" s="416"/>
      <c r="V40" s="416"/>
      <c r="X40" s="322" t="s">
        <v>33</v>
      </c>
      <c r="Y40" s="323"/>
      <c r="Z40" s="323"/>
      <c r="AA40" s="323"/>
      <c r="AB40" s="24"/>
      <c r="AC40" s="23"/>
      <c r="AD40" s="24"/>
      <c r="AE40" s="25"/>
      <c r="AF40" s="23"/>
      <c r="AG40" s="24"/>
      <c r="AH40" s="25"/>
      <c r="AI40" s="23"/>
      <c r="AJ40" s="26"/>
      <c r="AK40" s="27">
        <v>9</v>
      </c>
      <c r="AL40" s="27">
        <v>9</v>
      </c>
      <c r="AM40" s="27">
        <v>9</v>
      </c>
      <c r="AN40" s="27">
        <v>9</v>
      </c>
      <c r="AO40" s="27">
        <v>9</v>
      </c>
      <c r="AP40" s="27">
        <v>9</v>
      </c>
      <c r="AQ40" s="27">
        <v>9</v>
      </c>
      <c r="AR40" s="28">
        <v>9</v>
      </c>
    </row>
    <row r="41" spans="1:45" ht="28" customHeight="1" thickBot="1">
      <c r="E41" s="415"/>
      <c r="F41" s="415"/>
      <c r="G41" s="415"/>
      <c r="H41" s="415"/>
      <c r="I41" s="415"/>
      <c r="J41" s="415"/>
      <c r="K41" s="415"/>
      <c r="L41" s="415"/>
      <c r="N41" s="409" t="s">
        <v>37</v>
      </c>
      <c r="O41" s="399"/>
      <c r="P41" s="29"/>
      <c r="Q41" s="30"/>
      <c r="R41" s="31"/>
      <c r="S41" s="30"/>
      <c r="T41" s="31"/>
      <c r="U41" s="30"/>
      <c r="X41" s="407" t="s">
        <v>34</v>
      </c>
      <c r="Y41" s="408"/>
      <c r="Z41" s="408"/>
      <c r="AA41" s="408"/>
      <c r="AB41" s="32"/>
      <c r="AC41" s="33"/>
      <c r="AD41" s="32"/>
      <c r="AE41" s="34"/>
      <c r="AF41" s="33"/>
      <c r="AG41" s="32"/>
      <c r="AH41" s="34"/>
      <c r="AI41" s="35"/>
      <c r="AJ41" s="36" t="s">
        <v>36</v>
      </c>
    </row>
    <row r="42" spans="1:45" ht="40" customHeight="1" thickTop="1" thickBot="1">
      <c r="N42" s="411" t="s">
        <v>38</v>
      </c>
      <c r="O42" s="399"/>
      <c r="P42" s="412" t="s">
        <v>44</v>
      </c>
      <c r="Q42" s="413"/>
      <c r="R42" s="414"/>
      <c r="S42" s="31"/>
      <c r="T42" s="37"/>
      <c r="U42" s="30"/>
      <c r="X42" s="409" t="s">
        <v>35</v>
      </c>
      <c r="Y42" s="410"/>
      <c r="Z42" s="410"/>
      <c r="AA42" s="410"/>
      <c r="AB42" s="31"/>
      <c r="AC42" s="30"/>
      <c r="AD42" s="31"/>
      <c r="AE42" s="37"/>
      <c r="AF42" s="30"/>
      <c r="AG42" s="31"/>
      <c r="AH42" s="37"/>
      <c r="AI42" s="38"/>
      <c r="AJ42" s="39"/>
      <c r="AK42" s="40"/>
      <c r="AL42" s="40"/>
      <c r="AM42" s="40"/>
      <c r="AN42" s="40"/>
      <c r="AO42" s="40"/>
      <c r="AP42" s="40"/>
      <c r="AQ42" s="40"/>
      <c r="AR42" s="40"/>
      <c r="AS42" s="41"/>
    </row>
    <row r="43" spans="1:45" ht="16" thickTop="1"/>
  </sheetData>
  <sheetProtection algorithmName="SHA-512" hashValue="WgQalRA7waRBIjEkhgUH4u+C4dVncLHckZIO8LPEwP0HwZ9AvOWs52GmFZKCWXrrH0UWT482krX9dlnhGYPz3g==" saltValue="SQhfL56Pp8q9SQUw9nR1ug==" spinCount="100000" sheet="1" objects="1" scenarios="1" selectLockedCells="1"/>
  <mergeCells count="313">
    <mergeCell ref="X41:AA41"/>
    <mergeCell ref="X42:AA42"/>
    <mergeCell ref="N41:O41"/>
    <mergeCell ref="N42:O42"/>
    <mergeCell ref="P42:R42"/>
    <mergeCell ref="E40:L41"/>
    <mergeCell ref="M40:V40"/>
    <mergeCell ref="E18:J19"/>
    <mergeCell ref="K18:M19"/>
    <mergeCell ref="N18:O19"/>
    <mergeCell ref="P18:U19"/>
    <mergeCell ref="V18:X18"/>
    <mergeCell ref="V19:X19"/>
    <mergeCell ref="E20:E21"/>
    <mergeCell ref="AA20:AB20"/>
    <mergeCell ref="E26:E27"/>
    <mergeCell ref="F26:J26"/>
    <mergeCell ref="K26:M26"/>
    <mergeCell ref="N26:N27"/>
    <mergeCell ref="P26:U26"/>
    <mergeCell ref="E24:E25"/>
    <mergeCell ref="F24:J24"/>
    <mergeCell ref="K24:M24"/>
    <mergeCell ref="N24:N25"/>
    <mergeCell ref="I8:K9"/>
    <mergeCell ref="J13:J16"/>
    <mergeCell ref="K13:K16"/>
    <mergeCell ref="L8:W9"/>
    <mergeCell ref="E10:F12"/>
    <mergeCell ref="E13:F16"/>
    <mergeCell ref="L10:L12"/>
    <mergeCell ref="L13:L16"/>
    <mergeCell ref="H8:H9"/>
    <mergeCell ref="E8:F8"/>
    <mergeCell ref="W10:Y11"/>
    <mergeCell ref="W12:Y13"/>
    <mergeCell ref="W14:Y16"/>
    <mergeCell ref="H13:I14"/>
    <mergeCell ref="H15:I16"/>
    <mergeCell ref="G13:G14"/>
    <mergeCell ref="G15:G16"/>
    <mergeCell ref="AD10:AH11"/>
    <mergeCell ref="AI10:AI13"/>
    <mergeCell ref="AJ10:AR16"/>
    <mergeCell ref="AD12:AH16"/>
    <mergeCell ref="AI14:AI16"/>
    <mergeCell ref="M10:V12"/>
    <mergeCell ref="M13:V16"/>
    <mergeCell ref="G10:K12"/>
    <mergeCell ref="AC12:AC13"/>
    <mergeCell ref="AC10:AC11"/>
    <mergeCell ref="Z12:AB13"/>
    <mergeCell ref="Z10:AB11"/>
    <mergeCell ref="Z14:AB16"/>
    <mergeCell ref="AC14:AC16"/>
    <mergeCell ref="AJ20:AJ21"/>
    <mergeCell ref="AK20:AK21"/>
    <mergeCell ref="AJ18:AJ19"/>
    <mergeCell ref="AK18:AR19"/>
    <mergeCell ref="F20:J20"/>
    <mergeCell ref="F21:J21"/>
    <mergeCell ref="AD20:AD21"/>
    <mergeCell ref="AE20:AE21"/>
    <mergeCell ref="AF20:AF21"/>
    <mergeCell ref="Y18:Z18"/>
    <mergeCell ref="Y19:Z19"/>
    <mergeCell ref="AA18:AB18"/>
    <mergeCell ref="AA19:AB19"/>
    <mergeCell ref="AD18:AI18"/>
    <mergeCell ref="AD19:AI19"/>
    <mergeCell ref="AQ20:AQ21"/>
    <mergeCell ref="AR20:AR21"/>
    <mergeCell ref="K20:M20"/>
    <mergeCell ref="K21:M21"/>
    <mergeCell ref="N20:N21"/>
    <mergeCell ref="P20:U20"/>
    <mergeCell ref="P21:U21"/>
    <mergeCell ref="V20:X21"/>
    <mergeCell ref="Y20:Z20"/>
    <mergeCell ref="AP20:AP21"/>
    <mergeCell ref="AG20:AG21"/>
    <mergeCell ref="AH20:AH21"/>
    <mergeCell ref="AI20:AI21"/>
    <mergeCell ref="AQ22:AQ23"/>
    <mergeCell ref="AR22:AR23"/>
    <mergeCell ref="F23:J23"/>
    <mergeCell ref="K23:M23"/>
    <mergeCell ref="P23:U23"/>
    <mergeCell ref="AJ22:AJ23"/>
    <mergeCell ref="AK22:AK23"/>
    <mergeCell ref="AL22:AL23"/>
    <mergeCell ref="AM22:AM23"/>
    <mergeCell ref="AN22:AN23"/>
    <mergeCell ref="AE22:AE23"/>
    <mergeCell ref="AF22:AF23"/>
    <mergeCell ref="AG22:AG23"/>
    <mergeCell ref="AH22:AH23"/>
    <mergeCell ref="AI22:AI23"/>
    <mergeCell ref="AL20:AL21"/>
    <mergeCell ref="AM20:AM21"/>
    <mergeCell ref="AN20:AN21"/>
    <mergeCell ref="AO20:AO21"/>
    <mergeCell ref="F22:J22"/>
    <mergeCell ref="AO22:AO23"/>
    <mergeCell ref="AP22:AP23"/>
    <mergeCell ref="E22:E23"/>
    <mergeCell ref="K22:M22"/>
    <mergeCell ref="N22:N23"/>
    <mergeCell ref="P22:U22"/>
    <mergeCell ref="V22:X23"/>
    <mergeCell ref="Y22:Z22"/>
    <mergeCell ref="AA22:AB22"/>
    <mergeCell ref="AD22:AD23"/>
    <mergeCell ref="AQ24:AQ25"/>
    <mergeCell ref="AR24:AR25"/>
    <mergeCell ref="F25:J25"/>
    <mergeCell ref="K25:M25"/>
    <mergeCell ref="P25:U25"/>
    <mergeCell ref="AK24:AK25"/>
    <mergeCell ref="AL24:AL25"/>
    <mergeCell ref="AM24:AM25"/>
    <mergeCell ref="AN24:AN25"/>
    <mergeCell ref="AO24:AO25"/>
    <mergeCell ref="AF24:AF25"/>
    <mergeCell ref="AG24:AG25"/>
    <mergeCell ref="AH24:AH25"/>
    <mergeCell ref="AI24:AI25"/>
    <mergeCell ref="AJ24:AJ25"/>
    <mergeCell ref="V24:X25"/>
    <mergeCell ref="Y24:Z24"/>
    <mergeCell ref="AA24:AB24"/>
    <mergeCell ref="AD24:AD25"/>
    <mergeCell ref="AE24:AE25"/>
    <mergeCell ref="P24:U24"/>
    <mergeCell ref="AP24:AP25"/>
    <mergeCell ref="AP26:AP27"/>
    <mergeCell ref="AQ26:AQ27"/>
    <mergeCell ref="AR26:AR27"/>
    <mergeCell ref="F27:J27"/>
    <mergeCell ref="K27:M27"/>
    <mergeCell ref="P27:U27"/>
    <mergeCell ref="AK26:AK27"/>
    <mergeCell ref="AL26:AL27"/>
    <mergeCell ref="AM26:AM27"/>
    <mergeCell ref="AN26:AN27"/>
    <mergeCell ref="AO26:AO27"/>
    <mergeCell ref="AF26:AF27"/>
    <mergeCell ref="AG26:AG27"/>
    <mergeCell ref="AH26:AH27"/>
    <mergeCell ref="AI26:AI27"/>
    <mergeCell ref="AJ26:AJ27"/>
    <mergeCell ref="V26:X27"/>
    <mergeCell ref="Y26:Z26"/>
    <mergeCell ref="AA26:AB26"/>
    <mergeCell ref="AD26:AD27"/>
    <mergeCell ref="AE26:AE27"/>
    <mergeCell ref="AR28:AR29"/>
    <mergeCell ref="F29:J29"/>
    <mergeCell ref="K29:M29"/>
    <mergeCell ref="P29:U29"/>
    <mergeCell ref="AK28:AK29"/>
    <mergeCell ref="AL28:AL29"/>
    <mergeCell ref="AM28:AM29"/>
    <mergeCell ref="AN28:AN29"/>
    <mergeCell ref="AO28:AO29"/>
    <mergeCell ref="AF28:AF29"/>
    <mergeCell ref="AG28:AG29"/>
    <mergeCell ref="AH28:AH29"/>
    <mergeCell ref="AI28:AI29"/>
    <mergeCell ref="AJ28:AJ29"/>
    <mergeCell ref="V28:X29"/>
    <mergeCell ref="Y28:Z28"/>
    <mergeCell ref="AA28:AB28"/>
    <mergeCell ref="AD28:AD29"/>
    <mergeCell ref="AE28:AE29"/>
    <mergeCell ref="F28:J28"/>
    <mergeCell ref="K28:M28"/>
    <mergeCell ref="N28:N29"/>
    <mergeCell ref="P28:U28"/>
    <mergeCell ref="AD30:AD31"/>
    <mergeCell ref="AE30:AE31"/>
    <mergeCell ref="E30:E31"/>
    <mergeCell ref="F30:J30"/>
    <mergeCell ref="K30:M30"/>
    <mergeCell ref="N30:N31"/>
    <mergeCell ref="P30:U30"/>
    <mergeCell ref="AP28:AP29"/>
    <mergeCell ref="AQ28:AQ29"/>
    <mergeCell ref="E28:E29"/>
    <mergeCell ref="E32:E33"/>
    <mergeCell ref="F32:J32"/>
    <mergeCell ref="K32:M32"/>
    <mergeCell ref="N32:N33"/>
    <mergeCell ref="P32:U32"/>
    <mergeCell ref="AP30:AP31"/>
    <mergeCell ref="AQ30:AQ31"/>
    <mergeCell ref="AR30:AR31"/>
    <mergeCell ref="F31:J31"/>
    <mergeCell ref="K31:M31"/>
    <mergeCell ref="P31:U31"/>
    <mergeCell ref="AK30:AK31"/>
    <mergeCell ref="AL30:AL31"/>
    <mergeCell ref="AM30:AM31"/>
    <mergeCell ref="AN30:AN31"/>
    <mergeCell ref="AO30:AO31"/>
    <mergeCell ref="AF30:AF31"/>
    <mergeCell ref="AG30:AG31"/>
    <mergeCell ref="AH30:AH31"/>
    <mergeCell ref="AI30:AI31"/>
    <mergeCell ref="AJ30:AJ31"/>
    <mergeCell ref="V30:X31"/>
    <mergeCell ref="Y30:Z30"/>
    <mergeCell ref="AA30:AB30"/>
    <mergeCell ref="AP32:AP33"/>
    <mergeCell ref="AQ32:AQ33"/>
    <mergeCell ref="AR32:AR33"/>
    <mergeCell ref="F33:J33"/>
    <mergeCell ref="K33:M33"/>
    <mergeCell ref="P33:U33"/>
    <mergeCell ref="AK32:AK33"/>
    <mergeCell ref="AL32:AL33"/>
    <mergeCell ref="AM32:AM33"/>
    <mergeCell ref="AN32:AN33"/>
    <mergeCell ref="AO32:AO33"/>
    <mergeCell ref="AF32:AF33"/>
    <mergeCell ref="AG32:AG33"/>
    <mergeCell ref="AH32:AH33"/>
    <mergeCell ref="AI32:AI33"/>
    <mergeCell ref="AJ32:AJ33"/>
    <mergeCell ref="V32:X33"/>
    <mergeCell ref="Y32:Z32"/>
    <mergeCell ref="AA32:AB32"/>
    <mergeCell ref="AD32:AD33"/>
    <mergeCell ref="AE32:AE33"/>
    <mergeCell ref="AR34:AR35"/>
    <mergeCell ref="F35:J35"/>
    <mergeCell ref="K35:M35"/>
    <mergeCell ref="P35:U35"/>
    <mergeCell ref="AK34:AK35"/>
    <mergeCell ref="AL34:AL35"/>
    <mergeCell ref="AM34:AM35"/>
    <mergeCell ref="AN34:AN35"/>
    <mergeCell ref="AO34:AO35"/>
    <mergeCell ref="AF34:AF35"/>
    <mergeCell ref="AG34:AG35"/>
    <mergeCell ref="AH34:AH35"/>
    <mergeCell ref="AI34:AI35"/>
    <mergeCell ref="AJ34:AJ35"/>
    <mergeCell ref="V34:X35"/>
    <mergeCell ref="Y34:Z34"/>
    <mergeCell ref="AA34:AB34"/>
    <mergeCell ref="AD34:AD35"/>
    <mergeCell ref="AE34:AE35"/>
    <mergeCell ref="F34:J34"/>
    <mergeCell ref="K34:M34"/>
    <mergeCell ref="N34:N35"/>
    <mergeCell ref="P34:U34"/>
    <mergeCell ref="AD36:AD37"/>
    <mergeCell ref="AE36:AE37"/>
    <mergeCell ref="E36:E37"/>
    <mergeCell ref="F36:J36"/>
    <mergeCell ref="K36:M36"/>
    <mergeCell ref="N36:N37"/>
    <mergeCell ref="P36:U36"/>
    <mergeCell ref="AP34:AP35"/>
    <mergeCell ref="AQ34:AQ35"/>
    <mergeCell ref="E34:E35"/>
    <mergeCell ref="E38:E39"/>
    <mergeCell ref="F38:J38"/>
    <mergeCell ref="K38:M38"/>
    <mergeCell ref="N38:N39"/>
    <mergeCell ref="P38:U38"/>
    <mergeCell ref="AP36:AP37"/>
    <mergeCell ref="AQ36:AQ37"/>
    <mergeCell ref="AR36:AR37"/>
    <mergeCell ref="F37:J37"/>
    <mergeCell ref="K37:M37"/>
    <mergeCell ref="P37:U37"/>
    <mergeCell ref="AK36:AK37"/>
    <mergeCell ref="AL36:AL37"/>
    <mergeCell ref="AM36:AM37"/>
    <mergeCell ref="AN36:AN37"/>
    <mergeCell ref="AO36:AO37"/>
    <mergeCell ref="AF36:AF37"/>
    <mergeCell ref="AG36:AG37"/>
    <mergeCell ref="AH36:AH37"/>
    <mergeCell ref="AI36:AI37"/>
    <mergeCell ref="AJ36:AJ37"/>
    <mergeCell ref="V36:X37"/>
    <mergeCell ref="Y36:Z36"/>
    <mergeCell ref="AA36:AB36"/>
    <mergeCell ref="X40:AA40"/>
    <mergeCell ref="AP38:AP39"/>
    <mergeCell ref="AQ38:AQ39"/>
    <mergeCell ref="AR38:AR39"/>
    <mergeCell ref="F39:J39"/>
    <mergeCell ref="K39:M39"/>
    <mergeCell ref="P39:U39"/>
    <mergeCell ref="AK38:AK39"/>
    <mergeCell ref="AL38:AL39"/>
    <mergeCell ref="AM38:AM39"/>
    <mergeCell ref="AN38:AN39"/>
    <mergeCell ref="AO38:AO39"/>
    <mergeCell ref="AF38:AF39"/>
    <mergeCell ref="AG38:AG39"/>
    <mergeCell ref="AH38:AH39"/>
    <mergeCell ref="AI38:AI39"/>
    <mergeCell ref="AJ38:AJ39"/>
    <mergeCell ref="V38:X39"/>
    <mergeCell ref="Y38:Z38"/>
    <mergeCell ref="AA38:AB38"/>
    <mergeCell ref="AD38:AD39"/>
    <mergeCell ref="AE38:AE39"/>
  </mergeCells>
  <phoneticPr fontId="1"/>
  <printOptions horizontalCentered="1" verticalCentered="1"/>
  <pageMargins left="0.31496062992125984" right="0.31496062992125984" top="0.31496062992125984" bottom="0.31496062992125984" header="0.31496062992125984" footer="0.31496062992125984"/>
  <pageSetup paperSize="9" scale="64" orientation="landscape" horizontalDpi="0" verticalDpi="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B46D1-2764-B646-ABB6-BA35EFE7DFFB}">
  <sheetPr>
    <tabColor rgb="FF00B0F0"/>
    <pageSetUpPr fitToPage="1"/>
  </sheetPr>
  <dimension ref="B1:AR23"/>
  <sheetViews>
    <sheetView showGridLines="0" showRowColHeaders="0" zoomScale="110" zoomScaleNormal="110" workbookViewId="0">
      <pane ySplit="5" topLeftCell="A6" activePane="bottomLeft" state="frozen"/>
      <selection activeCell="E10" sqref="E10:L12"/>
      <selection pane="bottomLeft" activeCell="J20" sqref="J20"/>
    </sheetView>
  </sheetViews>
  <sheetFormatPr baseColWidth="10" defaultRowHeight="15"/>
  <cols>
    <col min="1" max="2" width="2.33203125" style="3" customWidth="1"/>
    <col min="3" max="3" width="4.6640625" style="3" customWidth="1"/>
    <col min="4" max="5" width="12" style="3" customWidth="1"/>
    <col min="6" max="6" width="50" style="3" customWidth="1"/>
    <col min="7" max="7" width="12.33203125" style="3" customWidth="1"/>
    <col min="8" max="8" width="45" style="3" customWidth="1"/>
    <col min="9" max="9" width="6.33203125" style="3" customWidth="1"/>
    <col min="10" max="10" width="15" style="3" customWidth="1"/>
    <col min="11" max="11" width="58.33203125" style="3" customWidth="1"/>
    <col min="12" max="26" width="10.83203125" style="3" customWidth="1"/>
    <col min="27" max="27" width="2.83203125" style="3" customWidth="1"/>
    <col min="28" max="28" width="5.83203125" style="3" customWidth="1"/>
    <col min="29" max="44" width="3" style="3" customWidth="1"/>
    <col min="45" max="16384" width="10.83203125" style="3"/>
  </cols>
  <sheetData>
    <row r="1" spans="2:44" s="51" customFormat="1" ht="24" customHeight="1">
      <c r="B1" s="54" t="s">
        <v>128</v>
      </c>
    </row>
    <row r="2" spans="2:44" s="1" customFormat="1" ht="22">
      <c r="B2" s="2" t="str">
        <f>基本情報!B20</f>
        <v>第57回 北九州アンサンブルコンテスト</v>
      </c>
    </row>
    <row r="3" spans="2:44" s="49" customFormat="1" ht="3" customHeight="1"/>
    <row r="4" spans="2:44" s="1" customFormat="1" ht="24">
      <c r="B4" s="52" t="s">
        <v>250</v>
      </c>
      <c r="H4" s="84" t="s">
        <v>215</v>
      </c>
      <c r="AR4" s="84" t="s">
        <v>205</v>
      </c>
    </row>
    <row r="7" spans="2:44" ht="25" customHeight="1" thickBot="1">
      <c r="C7" s="101" t="s">
        <v>208</v>
      </c>
      <c r="F7" s="101" t="str">
        <f>"（"&amp;基本情報!B20&amp;"）"</f>
        <v>（第57回 北九州アンサンブルコンテスト）</v>
      </c>
    </row>
    <row r="8" spans="2:44" ht="40" customHeight="1" thickTop="1">
      <c r="C8" s="430" t="s">
        <v>157</v>
      </c>
      <c r="D8" s="431"/>
      <c r="E8" s="105"/>
      <c r="F8" s="151" t="str">
        <f>IF(OR(団体情報!D6="",団体情報!D6="選択してください"),"",団体情報!D6&amp;"の部")</f>
        <v/>
      </c>
      <c r="G8" s="102" t="s">
        <v>214</v>
      </c>
      <c r="H8" s="103"/>
    </row>
    <row r="9" spans="2:44" ht="22" customHeight="1">
      <c r="C9" s="442" t="s">
        <v>209</v>
      </c>
      <c r="D9" s="436"/>
      <c r="E9" s="104" t="s">
        <v>145</v>
      </c>
      <c r="F9" s="259" t="str">
        <f>IF(団体情報!D8="","",団体情報!D8)</f>
        <v/>
      </c>
      <c r="G9" s="259"/>
      <c r="H9" s="443"/>
    </row>
    <row r="10" spans="2:44" ht="42" customHeight="1">
      <c r="C10" s="442"/>
      <c r="D10" s="436"/>
      <c r="E10" s="104"/>
      <c r="F10" s="428" t="str">
        <f>IF(団体情報!D9="","",団体情報!D9)</f>
        <v/>
      </c>
      <c r="G10" s="428"/>
      <c r="H10" s="429"/>
    </row>
    <row r="11" spans="2:44" ht="22" customHeight="1">
      <c r="C11" s="432" t="s">
        <v>279</v>
      </c>
      <c r="D11" s="433"/>
      <c r="E11" s="104" t="s">
        <v>145</v>
      </c>
      <c r="F11" s="259" t="str">
        <f>基本情報!D25</f>
        <v/>
      </c>
      <c r="G11" s="259"/>
      <c r="H11" s="443"/>
    </row>
    <row r="12" spans="2:44" ht="42" customHeight="1">
      <c r="C12" s="434"/>
      <c r="D12" s="435"/>
      <c r="E12" s="104"/>
      <c r="F12" s="428" t="str">
        <f>基本情報!D26</f>
        <v/>
      </c>
      <c r="G12" s="428"/>
      <c r="H12" s="429"/>
    </row>
    <row r="13" spans="2:44" ht="22" customHeight="1">
      <c r="C13" s="440" t="s">
        <v>140</v>
      </c>
      <c r="D13" s="436" t="s">
        <v>210</v>
      </c>
      <c r="E13" s="104" t="s">
        <v>145</v>
      </c>
      <c r="F13" s="259" t="str">
        <f>IF(演奏情報!E16="","",演奏情報!E16)</f>
        <v/>
      </c>
      <c r="G13" s="259"/>
      <c r="H13" s="443"/>
    </row>
    <row r="14" spans="2:44" ht="42" customHeight="1">
      <c r="C14" s="440"/>
      <c r="D14" s="436"/>
      <c r="E14" s="104"/>
      <c r="F14" s="428" t="str">
        <f>IF(演奏情報!E17="","",演奏情報!E17)</f>
        <v/>
      </c>
      <c r="G14" s="428"/>
      <c r="H14" s="429"/>
    </row>
    <row r="15" spans="2:44" ht="22" customHeight="1">
      <c r="C15" s="440"/>
      <c r="D15" s="438" t="s">
        <v>212</v>
      </c>
      <c r="E15" s="104" t="s">
        <v>145</v>
      </c>
      <c r="F15" s="259" t="str">
        <f>IF(演奏情報!E7="", "",演奏情報!E7)</f>
        <v/>
      </c>
      <c r="G15" s="259"/>
      <c r="H15" s="443"/>
      <c r="K15" s="178"/>
    </row>
    <row r="16" spans="2:44" ht="50" customHeight="1">
      <c r="C16" s="440"/>
      <c r="D16" s="439"/>
      <c r="E16" s="104"/>
      <c r="F16" s="428" t="str">
        <f>IF(演奏情報!E8="", "",演奏情報!E8)</f>
        <v/>
      </c>
      <c r="G16" s="428"/>
      <c r="H16" s="429"/>
      <c r="J16" s="181" t="s">
        <v>337</v>
      </c>
      <c r="K16" s="180"/>
    </row>
    <row r="17" spans="3:11" ht="26" customHeight="1">
      <c r="C17" s="440"/>
      <c r="D17" s="307" t="s">
        <v>213</v>
      </c>
      <c r="E17" s="106"/>
      <c r="F17" s="424" t="str">
        <f>IF($J$20="掲載しない","",IF(演奏情報!E10="", "",演奏情報!E10))</f>
        <v/>
      </c>
      <c r="G17" s="424"/>
      <c r="H17" s="425"/>
      <c r="J17" s="219" t="s">
        <v>338</v>
      </c>
      <c r="K17" s="219"/>
    </row>
    <row r="18" spans="3:11" ht="26" customHeight="1">
      <c r="C18" s="440"/>
      <c r="D18" s="307"/>
      <c r="E18" s="107"/>
      <c r="F18" s="426" t="str">
        <f>IF($J$20="掲載しない","",IF(演奏情報!E11="", "",演奏情報!E11))</f>
        <v/>
      </c>
      <c r="G18" s="426"/>
      <c r="H18" s="427"/>
      <c r="J18" s="219"/>
      <c r="K18" s="219"/>
    </row>
    <row r="19" spans="3:11" ht="26" customHeight="1">
      <c r="C19" s="440"/>
      <c r="D19" s="307"/>
      <c r="E19" s="107"/>
      <c r="F19" s="426" t="str">
        <f>IF($J$20="掲載しない","",IF(演奏情報!E12="", "",演奏情報!E12))</f>
        <v/>
      </c>
      <c r="G19" s="426"/>
      <c r="H19" s="427"/>
      <c r="J19" s="145" t="s">
        <v>335</v>
      </c>
    </row>
    <row r="20" spans="3:11" ht="26" customHeight="1">
      <c r="C20" s="440"/>
      <c r="D20" s="307"/>
      <c r="E20" s="107"/>
      <c r="F20" s="426" t="str">
        <f>IF($J$20="掲載しない","",IF(演奏情報!E13="", "",演奏情報!E13))</f>
        <v/>
      </c>
      <c r="G20" s="426"/>
      <c r="H20" s="427"/>
      <c r="J20" s="179" t="s">
        <v>332</v>
      </c>
      <c r="K20" s="165" t="s">
        <v>336</v>
      </c>
    </row>
    <row r="21" spans="3:11" ht="26" customHeight="1">
      <c r="C21" s="440"/>
      <c r="D21" s="307"/>
      <c r="E21" s="107"/>
      <c r="F21" s="426" t="str">
        <f>IF($J$20="掲載しない","",IF(演奏情報!E14="", "",演奏情報!E14))</f>
        <v/>
      </c>
      <c r="G21" s="426"/>
      <c r="H21" s="427"/>
    </row>
    <row r="22" spans="3:11" ht="26" customHeight="1" thickBot="1">
      <c r="C22" s="441"/>
      <c r="D22" s="437"/>
      <c r="E22" s="152"/>
      <c r="F22" s="422" t="str">
        <f>IF($J$20="掲載しない","",IF(演奏情報!E15="", "",演奏情報!E15))</f>
        <v/>
      </c>
      <c r="G22" s="422"/>
      <c r="H22" s="423"/>
    </row>
    <row r="23" spans="3:11" ht="16" thickTop="1"/>
  </sheetData>
  <sheetProtection algorithmName="SHA-512" hashValue="YIAWu/znxaeA14DncyxHsoL5CQ3qnpoXWdshWNHrwiGcuKjcPgNKx9n9KjrK90KYq/3Wul0gchMARYFcMER32Q==" saltValue="x82E8CawXk9JRRMoO3CdMA==" spinCount="100000" sheet="1" objects="1" scenarios="1" selectLockedCells="1"/>
  <mergeCells count="22">
    <mergeCell ref="J17:K18"/>
    <mergeCell ref="C8:D8"/>
    <mergeCell ref="C11:D12"/>
    <mergeCell ref="D13:D14"/>
    <mergeCell ref="D17:D22"/>
    <mergeCell ref="D15:D16"/>
    <mergeCell ref="C13:C22"/>
    <mergeCell ref="C9:D10"/>
    <mergeCell ref="F9:H9"/>
    <mergeCell ref="F13:H13"/>
    <mergeCell ref="F15:H15"/>
    <mergeCell ref="F14:H14"/>
    <mergeCell ref="F12:H12"/>
    <mergeCell ref="F10:H10"/>
    <mergeCell ref="F11:H11"/>
    <mergeCell ref="F21:H21"/>
    <mergeCell ref="F22:H22"/>
    <mergeCell ref="F17:H17"/>
    <mergeCell ref="F18:H18"/>
    <mergeCell ref="F16:H16"/>
    <mergeCell ref="F19:H19"/>
    <mergeCell ref="F20:H20"/>
  </mergeCells>
  <phoneticPr fontId="6"/>
  <printOptions horizontalCentered="1" verticalCentered="1"/>
  <pageMargins left="0.31496062992125984" right="0.31496062992125984" top="0.31496062992125984" bottom="0.31496062992125984" header="0.31496062992125984" footer="0.31496062992125984"/>
  <pageSetup paperSize="9" scale="97" orientation="landscape" horizontalDpi="0" verticalDpi="0"/>
  <drawing r:id="rId1"/>
  <extLst>
    <ext xmlns:x14="http://schemas.microsoft.com/office/spreadsheetml/2009/9/main" uri="{CCE6A557-97BC-4b89-ADB6-D9C93CAAB3DF}">
      <x14:dataValidations xmlns:xm="http://schemas.microsoft.com/office/excel/2006/main" count="1">
        <x14:dataValidation type="list" showInputMessage="1" showErrorMessage="1" xr:uid="{4E801EAC-BC7B-A048-BCEF-0E26941D1BF2}">
          <x14:formula1>
            <xm:f>基本情報!$Y$3:$Y$4</xm:f>
          </x14:formula1>
          <xm:sqref>J20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参加申込書</vt:lpstr>
      <vt:lpstr>団体情報</vt:lpstr>
      <vt:lpstr>演奏情報</vt:lpstr>
      <vt:lpstr>演奏情報(打楽器)</vt:lpstr>
      <vt:lpstr>入場券情報</vt:lpstr>
      <vt:lpstr>印刷(参加申込書)</vt:lpstr>
      <vt:lpstr>印刷(参加申込書・打楽器)</vt:lpstr>
      <vt:lpstr>印刷(演奏利用明細書)</vt:lpstr>
      <vt:lpstr>印刷(アナウンス原稿)</vt:lpstr>
      <vt:lpstr>手書き用(演奏利用明細書)</vt:lpstr>
      <vt:lpstr>基本情報</vt:lpstr>
      <vt:lpstr>'印刷(アナウンス原稿)'!Print_Area</vt:lpstr>
      <vt:lpstr>'印刷(演奏利用明細書)'!Print_Area</vt:lpstr>
      <vt:lpstr>'印刷(参加申込書・打楽器)'!Print_Area</vt:lpstr>
      <vt:lpstr>'印刷(参加申込書)'!Print_Area</vt:lpstr>
      <vt:lpstr>'手書き用(演奏利用明細書)'!Print_Area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柏村 新一</dc:creator>
  <cp:lastModifiedBy>柏村 新一</cp:lastModifiedBy>
  <cp:lastPrinted>2023-06-02T00:58:20Z</cp:lastPrinted>
  <dcterms:created xsi:type="dcterms:W3CDTF">2023-04-21T07:27:57Z</dcterms:created>
  <dcterms:modified xsi:type="dcterms:W3CDTF">2024-09-05T02:46:58Z</dcterms:modified>
</cp:coreProperties>
</file>